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295" windowHeight="7335" activeTab="9"/>
  </bookViews>
  <sheets>
    <sheet name="ИС" sheetId="8" r:id="rId1"/>
    <sheet name="КС" sheetId="4" r:id="rId2"/>
    <sheet name="ЭС" sheetId="3" r:id="rId3"/>
    <sheet name="Б" sheetId="1" r:id="rId4"/>
    <sheet name="У" sheetId="6" r:id="rId5"/>
    <sheet name="Ф" sheetId="10" r:id="rId6"/>
    <sheet name="Э" sheetId="5" r:id="rId7"/>
    <sheet name="ЗИО" sheetId="7" r:id="rId8"/>
    <sheet name="ТОиРАТ" sheetId="2" r:id="rId9"/>
    <sheet name="ТОиРАТ (новый)" sheetId="9" r:id="rId10"/>
  </sheets>
  <definedNames>
    <definedName name="_xlnm.Print_Area" localSheetId="0">ИС!$A$1:$O$68</definedName>
    <definedName name="_xlnm.Print_Area" localSheetId="9">'ТОиРАТ (новый)'!$A$1:$O$21</definedName>
    <definedName name="_xlnm.Print_Area" localSheetId="5">Ф!$A$1:$O$21</definedName>
    <definedName name="_xlnm.Print_Area" localSheetId="6">Э!$A$1:$O$58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2" i="2" l="1"/>
  <c r="K62" i="2"/>
  <c r="I62" i="2"/>
  <c r="N62" i="2"/>
  <c r="O62" i="2"/>
  <c r="G62" i="2"/>
  <c r="E62" i="2"/>
  <c r="M56" i="2"/>
  <c r="K56" i="2"/>
  <c r="I56" i="2"/>
  <c r="N56" i="2"/>
  <c r="O56" i="2" s="1"/>
  <c r="G56" i="2"/>
  <c r="E56" i="2"/>
  <c r="K43" i="2"/>
  <c r="N81" i="2"/>
  <c r="O81" i="2" s="1"/>
  <c r="M81" i="2"/>
  <c r="K81" i="2"/>
  <c r="I81" i="2"/>
  <c r="G81" i="2"/>
  <c r="E81" i="2"/>
  <c r="N31" i="2"/>
  <c r="O31" i="2" s="1"/>
  <c r="N32" i="2"/>
  <c r="O32" i="2" s="1"/>
  <c r="M31" i="2"/>
  <c r="M32" i="2"/>
  <c r="K32" i="2"/>
  <c r="K31" i="2"/>
  <c r="I31" i="2"/>
  <c r="I32" i="2"/>
  <c r="G31" i="2"/>
  <c r="G32" i="2"/>
  <c r="E31" i="2"/>
  <c r="E32" i="2"/>
  <c r="O101" i="7"/>
  <c r="P101" i="7" s="1"/>
  <c r="N101" i="7"/>
  <c r="L101" i="7"/>
  <c r="J101" i="7"/>
  <c r="H101" i="7"/>
  <c r="F101" i="7"/>
  <c r="O107" i="7"/>
  <c r="P107" i="7" s="1"/>
  <c r="N107" i="7"/>
  <c r="L107" i="7"/>
  <c r="J107" i="7"/>
  <c r="H107" i="7"/>
  <c r="F107" i="7"/>
  <c r="O100" i="7"/>
  <c r="P100" i="7" s="1"/>
  <c r="O102" i="7"/>
  <c r="P102" i="7" s="1"/>
  <c r="O103" i="7"/>
  <c r="P103" i="7" s="1"/>
  <c r="O104" i="7"/>
  <c r="P104" i="7" s="1"/>
  <c r="O105" i="7"/>
  <c r="P105" i="7" s="1"/>
  <c r="N100" i="7"/>
  <c r="N102" i="7"/>
  <c r="N103" i="7"/>
  <c r="N104" i="7"/>
  <c r="N105" i="7"/>
  <c r="L100" i="7"/>
  <c r="L102" i="7"/>
  <c r="L103" i="7"/>
  <c r="L104" i="7"/>
  <c r="L105" i="7"/>
  <c r="J100" i="7"/>
  <c r="J102" i="7"/>
  <c r="J103" i="7"/>
  <c r="J104" i="7"/>
  <c r="J105" i="7"/>
  <c r="H100" i="7"/>
  <c r="H102" i="7"/>
  <c r="H103" i="7"/>
  <c r="H104" i="7"/>
  <c r="H105" i="7"/>
  <c r="F100" i="7"/>
  <c r="F102" i="7"/>
  <c r="F103" i="7"/>
  <c r="F104" i="7"/>
  <c r="F105" i="7"/>
  <c r="O85" i="7"/>
  <c r="P85" i="7" s="1"/>
  <c r="O86" i="7"/>
  <c r="P86" i="7" s="1"/>
  <c r="N85" i="7"/>
  <c r="N86" i="7"/>
  <c r="L85" i="7"/>
  <c r="L86" i="7"/>
  <c r="J85" i="7"/>
  <c r="J86" i="7"/>
  <c r="H85" i="7"/>
  <c r="H86" i="7"/>
  <c r="F86" i="7"/>
  <c r="F85" i="7"/>
  <c r="N73" i="7"/>
  <c r="L73" i="7"/>
  <c r="J73" i="7"/>
  <c r="O73" i="7"/>
  <c r="P73" i="7" s="1"/>
  <c r="H73" i="7"/>
  <c r="F73" i="7"/>
  <c r="O114" i="7"/>
  <c r="P114" i="7" s="1"/>
  <c r="N114" i="7"/>
  <c r="L114" i="7"/>
  <c r="J114" i="7"/>
  <c r="H114" i="7"/>
  <c r="F114" i="7"/>
  <c r="O113" i="7"/>
  <c r="P113" i="7" s="1"/>
  <c r="N113" i="7"/>
  <c r="L113" i="7"/>
  <c r="J113" i="7"/>
  <c r="H113" i="7"/>
  <c r="F113" i="7"/>
  <c r="O111" i="7"/>
  <c r="P111" i="7" s="1"/>
  <c r="N111" i="7"/>
  <c r="L111" i="7"/>
  <c r="J111" i="7"/>
  <c r="H111" i="7"/>
  <c r="F111" i="7"/>
  <c r="O53" i="7"/>
  <c r="P53" i="7" s="1"/>
  <c r="O54" i="7"/>
  <c r="P54" i="7" s="1"/>
  <c r="O55" i="7"/>
  <c r="P55" i="7" s="1"/>
  <c r="O56" i="7"/>
  <c r="P56" i="7" s="1"/>
  <c r="O57" i="7"/>
  <c r="P57" i="7" s="1"/>
  <c r="O58" i="7"/>
  <c r="P58" i="7" s="1"/>
  <c r="O59" i="7"/>
  <c r="P59" i="7" s="1"/>
  <c r="O60" i="7"/>
  <c r="P60" i="7" s="1"/>
  <c r="O61" i="7"/>
  <c r="P61" i="7" s="1"/>
  <c r="N53" i="7"/>
  <c r="N54" i="7"/>
  <c r="N55" i="7"/>
  <c r="N56" i="7"/>
  <c r="N57" i="7"/>
  <c r="N58" i="7"/>
  <c r="N59" i="7"/>
  <c r="N60" i="7"/>
  <c r="N61" i="7"/>
  <c r="L53" i="7"/>
  <c r="L54" i="7"/>
  <c r="L55" i="7"/>
  <c r="L56" i="7"/>
  <c r="L57" i="7"/>
  <c r="L58" i="7"/>
  <c r="L59" i="7"/>
  <c r="L60" i="7"/>
  <c r="L61" i="7"/>
  <c r="J53" i="7"/>
  <c r="J54" i="7"/>
  <c r="J55" i="7"/>
  <c r="J56" i="7"/>
  <c r="J57" i="7"/>
  <c r="J58" i="7"/>
  <c r="J59" i="7"/>
  <c r="J60" i="7"/>
  <c r="J61" i="7"/>
  <c r="H53" i="7"/>
  <c r="H54" i="7"/>
  <c r="H55" i="7"/>
  <c r="H56" i="7"/>
  <c r="H57" i="7"/>
  <c r="H58" i="7"/>
  <c r="H59" i="7"/>
  <c r="H60" i="7"/>
  <c r="H61" i="7"/>
  <c r="F53" i="7"/>
  <c r="F54" i="7"/>
  <c r="F55" i="7"/>
  <c r="F56" i="7"/>
  <c r="F57" i="7"/>
  <c r="F58" i="7"/>
  <c r="F59" i="7"/>
  <c r="F60" i="7"/>
  <c r="F61" i="7"/>
  <c r="F110" i="7"/>
  <c r="H110" i="7"/>
  <c r="J110" i="7"/>
  <c r="L110" i="7"/>
  <c r="N110" i="7"/>
  <c r="O110" i="7"/>
  <c r="P110" i="7" s="1"/>
  <c r="F112" i="7"/>
  <c r="H112" i="7"/>
  <c r="J112" i="7"/>
  <c r="L112" i="7"/>
  <c r="N112" i="7"/>
  <c r="O112" i="7"/>
  <c r="N132" i="6"/>
  <c r="O132" i="6" s="1"/>
  <c r="M132" i="6"/>
  <c r="K132" i="6"/>
  <c r="I132" i="6"/>
  <c r="G132" i="6"/>
  <c r="E132" i="6"/>
  <c r="N131" i="6"/>
  <c r="O131" i="6" s="1"/>
  <c r="M131" i="6"/>
  <c r="K131" i="6"/>
  <c r="I131" i="6"/>
  <c r="G131" i="6"/>
  <c r="E131" i="6"/>
  <c r="N60" i="6" l="1"/>
  <c r="O60" i="6" s="1"/>
  <c r="N61" i="6"/>
  <c r="O61" i="6" s="1"/>
  <c r="N62" i="6"/>
  <c r="O62" i="6" s="1"/>
  <c r="N63" i="6"/>
  <c r="O63" i="6" s="1"/>
  <c r="N64" i="6"/>
  <c r="O64" i="6" s="1"/>
  <c r="N65" i="6"/>
  <c r="O65" i="6" s="1"/>
  <c r="N66" i="6"/>
  <c r="O66" i="6" s="1"/>
  <c r="N67" i="6"/>
  <c r="O67" i="6" s="1"/>
  <c r="N68" i="6"/>
  <c r="O68" i="6" s="1"/>
  <c r="N69" i="6"/>
  <c r="O69" i="6" s="1"/>
  <c r="N70" i="6"/>
  <c r="O70" i="6" s="1"/>
  <c r="N71" i="6"/>
  <c r="O71" i="6" s="1"/>
  <c r="N72" i="6"/>
  <c r="O72" i="6" s="1"/>
  <c r="N73" i="6"/>
  <c r="O73" i="6" s="1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N128" i="6"/>
  <c r="O128" i="6" s="1"/>
  <c r="M128" i="6"/>
  <c r="K128" i="6"/>
  <c r="I128" i="6"/>
  <c r="G128" i="6"/>
  <c r="E128" i="6"/>
  <c r="N46" i="6"/>
  <c r="O46" i="6" s="1"/>
  <c r="N47" i="6"/>
  <c r="O47" i="6" s="1"/>
  <c r="N48" i="6"/>
  <c r="O48" i="6" s="1"/>
  <c r="M46" i="6"/>
  <c r="M47" i="6"/>
  <c r="M48" i="6"/>
  <c r="K46" i="6"/>
  <c r="K47" i="6"/>
  <c r="K48" i="6"/>
  <c r="I46" i="6"/>
  <c r="I47" i="6"/>
  <c r="I48" i="6"/>
  <c r="G46" i="6"/>
  <c r="G47" i="6"/>
  <c r="G48" i="6"/>
  <c r="E46" i="6"/>
  <c r="E47" i="6"/>
  <c r="E48" i="6"/>
  <c r="N35" i="6"/>
  <c r="O35" i="6" s="1"/>
  <c r="M35" i="6"/>
  <c r="K35" i="6"/>
  <c r="I35" i="6"/>
  <c r="G35" i="6"/>
  <c r="E35" i="6"/>
  <c r="E101" i="1"/>
  <c r="N110" i="1"/>
  <c r="O110" i="1" s="1"/>
  <c r="N111" i="1"/>
  <c r="O111" i="1" s="1"/>
  <c r="N112" i="1"/>
  <c r="O112" i="1" s="1"/>
  <c r="N115" i="1"/>
  <c r="O115" i="1" s="1"/>
  <c r="M110" i="1"/>
  <c r="M111" i="1"/>
  <c r="M112" i="1"/>
  <c r="M115" i="1"/>
  <c r="K110" i="1"/>
  <c r="K111" i="1"/>
  <c r="K112" i="1"/>
  <c r="K115" i="1"/>
  <c r="I110" i="1"/>
  <c r="I111" i="1"/>
  <c r="I112" i="1"/>
  <c r="I115" i="1"/>
  <c r="G110" i="1"/>
  <c r="G111" i="1"/>
  <c r="G112" i="1"/>
  <c r="G115" i="1"/>
  <c r="E110" i="1"/>
  <c r="E111" i="1"/>
  <c r="E112" i="1"/>
  <c r="E115" i="1"/>
  <c r="N83" i="1"/>
  <c r="O83" i="1" s="1"/>
  <c r="M83" i="1"/>
  <c r="K83" i="1"/>
  <c r="I83" i="1"/>
  <c r="E83" i="1"/>
  <c r="G83" i="1"/>
  <c r="M60" i="1"/>
  <c r="M59" i="1"/>
  <c r="M58" i="1"/>
  <c r="M57" i="1"/>
  <c r="M56" i="1"/>
  <c r="M55" i="1"/>
  <c r="M54" i="1"/>
  <c r="M53" i="1"/>
  <c r="M52" i="1"/>
  <c r="K60" i="1"/>
  <c r="K59" i="1"/>
  <c r="K58" i="1"/>
  <c r="K57" i="1"/>
  <c r="K56" i="1"/>
  <c r="K55" i="1"/>
  <c r="K54" i="1"/>
  <c r="K53" i="1"/>
  <c r="K52" i="1"/>
  <c r="I60" i="1"/>
  <c r="N60" i="1"/>
  <c r="O60" i="1" s="1"/>
  <c r="I59" i="1"/>
  <c r="N59" i="1"/>
  <c r="O59" i="1" s="1"/>
  <c r="I58" i="1"/>
  <c r="N58" i="1"/>
  <c r="O58" i="1" s="1"/>
  <c r="I57" i="1"/>
  <c r="N57" i="1"/>
  <c r="O57" i="1" s="1"/>
  <c r="I56" i="1"/>
  <c r="N56" i="1"/>
  <c r="O56" i="1" s="1"/>
  <c r="I55" i="1"/>
  <c r="N55" i="1"/>
  <c r="O55" i="1" s="1"/>
  <c r="I54" i="1"/>
  <c r="N54" i="1"/>
  <c r="O54" i="1" s="1"/>
  <c r="I53" i="1"/>
  <c r="N53" i="1"/>
  <c r="O53" i="1" s="1"/>
  <c r="I52" i="1"/>
  <c r="N52" i="1"/>
  <c r="O52" i="1" s="1"/>
  <c r="G60" i="1"/>
  <c r="G59" i="1"/>
  <c r="G58" i="1"/>
  <c r="G57" i="1"/>
  <c r="G56" i="1"/>
  <c r="G55" i="1"/>
  <c r="G54" i="1"/>
  <c r="G53" i="1"/>
  <c r="G52" i="1"/>
  <c r="E60" i="1"/>
  <c r="E54" i="1"/>
  <c r="E55" i="1"/>
  <c r="E56" i="1"/>
  <c r="E57" i="1"/>
  <c r="E58" i="1"/>
  <c r="E59" i="1"/>
  <c r="E53" i="1"/>
  <c r="E52" i="1"/>
  <c r="M51" i="1"/>
  <c r="K51" i="1"/>
  <c r="I51" i="1"/>
  <c r="N51" i="1"/>
  <c r="O51" i="1" s="1"/>
  <c r="G51" i="1"/>
  <c r="E51" i="1"/>
  <c r="N118" i="1"/>
  <c r="O118" i="1" s="1"/>
  <c r="M118" i="1"/>
  <c r="K118" i="1"/>
  <c r="I118" i="1"/>
  <c r="G118" i="1"/>
  <c r="E118" i="1"/>
  <c r="M22" i="1"/>
  <c r="K22" i="1"/>
  <c r="I22" i="1"/>
  <c r="N22" i="1"/>
  <c r="O22" i="1" s="1"/>
  <c r="G22" i="1"/>
  <c r="E22" i="1"/>
  <c r="M111" i="3" l="1"/>
  <c r="K111" i="3"/>
  <c r="I111" i="3"/>
  <c r="N111" i="3"/>
  <c r="O111" i="3" s="1"/>
  <c r="G111" i="3"/>
  <c r="E111" i="3"/>
  <c r="N113" i="3"/>
  <c r="O113" i="3" s="1"/>
  <c r="M113" i="3"/>
  <c r="K113" i="3"/>
  <c r="I113" i="3"/>
  <c r="G113" i="3"/>
  <c r="E113" i="3"/>
  <c r="N110" i="3"/>
  <c r="O110" i="3" s="1"/>
  <c r="M110" i="3"/>
  <c r="K110" i="3"/>
  <c r="I110" i="3"/>
  <c r="G110" i="3"/>
  <c r="E110" i="3"/>
  <c r="K69" i="3"/>
  <c r="I69" i="3"/>
  <c r="N69" i="3"/>
  <c r="O69" i="3" s="1"/>
  <c r="G69" i="3"/>
  <c r="E69" i="3"/>
  <c r="N76" i="3"/>
  <c r="O76" i="3" s="1"/>
  <c r="M76" i="3"/>
  <c r="K76" i="3"/>
  <c r="I76" i="3"/>
  <c r="G76" i="3"/>
  <c r="E76" i="3"/>
  <c r="N41" i="3"/>
  <c r="O41" i="3" s="1"/>
  <c r="N42" i="3"/>
  <c r="O42" i="3" s="1"/>
  <c r="N43" i="3"/>
  <c r="O43" i="3" s="1"/>
  <c r="N44" i="3"/>
  <c r="O44" i="3" s="1"/>
  <c r="N45" i="3"/>
  <c r="O45" i="3" s="1"/>
  <c r="N46" i="3"/>
  <c r="O46" i="3" s="1"/>
  <c r="N47" i="3"/>
  <c r="O47" i="3" s="1"/>
  <c r="N48" i="3"/>
  <c r="O48" i="3" s="1"/>
  <c r="N49" i="3"/>
  <c r="O49" i="3" s="1"/>
  <c r="N50" i="3"/>
  <c r="O50" i="3" s="1"/>
  <c r="N51" i="3"/>
  <c r="O51" i="3" s="1"/>
  <c r="N52" i="3"/>
  <c r="O52" i="3" s="1"/>
  <c r="M41" i="3"/>
  <c r="M42" i="3"/>
  <c r="M43" i="3"/>
  <c r="M44" i="3"/>
  <c r="M45" i="3"/>
  <c r="M46" i="3"/>
  <c r="M47" i="3"/>
  <c r="M48" i="3"/>
  <c r="M49" i="3"/>
  <c r="M50" i="3"/>
  <c r="M51" i="3"/>
  <c r="M52" i="3"/>
  <c r="K41" i="3"/>
  <c r="K42" i="3"/>
  <c r="K43" i="3"/>
  <c r="K44" i="3"/>
  <c r="K45" i="3"/>
  <c r="K46" i="3"/>
  <c r="K47" i="3"/>
  <c r="K48" i="3"/>
  <c r="K49" i="3"/>
  <c r="K50" i="3"/>
  <c r="K51" i="3"/>
  <c r="K52" i="3"/>
  <c r="I41" i="3"/>
  <c r="I42" i="3"/>
  <c r="I43" i="3"/>
  <c r="I44" i="3"/>
  <c r="I45" i="3"/>
  <c r="I46" i="3"/>
  <c r="I47" i="3"/>
  <c r="I48" i="3"/>
  <c r="I49" i="3"/>
  <c r="I50" i="3"/>
  <c r="I51" i="3"/>
  <c r="I52" i="3"/>
  <c r="G41" i="3"/>
  <c r="G42" i="3"/>
  <c r="G43" i="3"/>
  <c r="G44" i="3"/>
  <c r="G45" i="3"/>
  <c r="G46" i="3"/>
  <c r="G47" i="3"/>
  <c r="G48" i="3"/>
  <c r="G49" i="3"/>
  <c r="G50" i="3"/>
  <c r="G51" i="3"/>
  <c r="G52" i="3"/>
  <c r="E41" i="3"/>
  <c r="E42" i="3"/>
  <c r="E43" i="3"/>
  <c r="E44" i="3"/>
  <c r="E45" i="3"/>
  <c r="E46" i="3"/>
  <c r="E47" i="3"/>
  <c r="E48" i="3"/>
  <c r="E49" i="3"/>
  <c r="E50" i="3"/>
  <c r="E51" i="3"/>
  <c r="E52" i="3"/>
  <c r="N40" i="3"/>
  <c r="O40" i="3" s="1"/>
  <c r="M40" i="3"/>
  <c r="K40" i="3"/>
  <c r="I40" i="3"/>
  <c r="G40" i="3"/>
  <c r="E40" i="3"/>
  <c r="M56" i="5" l="1"/>
  <c r="K56" i="5"/>
  <c r="I56" i="5"/>
  <c r="N56" i="5"/>
  <c r="O56" i="5" s="1"/>
  <c r="G56" i="5"/>
  <c r="E56" i="5"/>
  <c r="E16" i="5"/>
  <c r="E17" i="5"/>
  <c r="E18" i="5"/>
  <c r="E19" i="5"/>
  <c r="E20" i="5"/>
  <c r="N16" i="5"/>
  <c r="O16" i="5" s="1"/>
  <c r="N17" i="5"/>
  <c r="O17" i="5" s="1"/>
  <c r="N18" i="5"/>
  <c r="O18" i="5" s="1"/>
  <c r="N19" i="5"/>
  <c r="O19" i="5" s="1"/>
  <c r="N20" i="5"/>
  <c r="O20" i="5" s="1"/>
  <c r="M16" i="5"/>
  <c r="M17" i="5"/>
  <c r="M18" i="5"/>
  <c r="M19" i="5"/>
  <c r="M20" i="5"/>
  <c r="K16" i="5"/>
  <c r="K17" i="5"/>
  <c r="K18" i="5"/>
  <c r="K19" i="5"/>
  <c r="K20" i="5"/>
  <c r="I16" i="5"/>
  <c r="I17" i="5"/>
  <c r="I18" i="5"/>
  <c r="I19" i="5"/>
  <c r="I20" i="5"/>
  <c r="G16" i="5"/>
  <c r="G17" i="5"/>
  <c r="G18" i="5"/>
  <c r="G19" i="5"/>
  <c r="G20" i="5"/>
  <c r="N79" i="4" l="1"/>
  <c r="O79" i="4" s="1"/>
  <c r="N80" i="4"/>
  <c r="O80" i="4" s="1"/>
  <c r="N81" i="4"/>
  <c r="O81" i="4" s="1"/>
  <c r="M79" i="4"/>
  <c r="M80" i="4"/>
  <c r="M81" i="4"/>
  <c r="K79" i="4"/>
  <c r="K80" i="4"/>
  <c r="K81" i="4"/>
  <c r="I79" i="4"/>
  <c r="I80" i="4"/>
  <c r="I81" i="4"/>
  <c r="G79" i="4"/>
  <c r="G80" i="4"/>
  <c r="G81" i="4"/>
  <c r="E79" i="4"/>
  <c r="E80" i="4"/>
  <c r="E81" i="4"/>
  <c r="N87" i="4"/>
  <c r="O87" i="4" s="1"/>
  <c r="M87" i="4"/>
  <c r="K87" i="4"/>
  <c r="I87" i="4"/>
  <c r="G87" i="4"/>
  <c r="E87" i="4"/>
  <c r="M83" i="4"/>
  <c r="E19" i="4" l="1"/>
  <c r="G19" i="4"/>
  <c r="I19" i="4"/>
  <c r="K19" i="4"/>
  <c r="M19" i="4"/>
  <c r="N19" i="4"/>
  <c r="O19" i="4" s="1"/>
  <c r="E20" i="4"/>
  <c r="G20" i="4"/>
  <c r="I20" i="4"/>
  <c r="K20" i="4"/>
  <c r="M20" i="4"/>
  <c r="N20" i="4"/>
  <c r="O20" i="4" s="1"/>
  <c r="E21" i="4"/>
  <c r="G21" i="4"/>
  <c r="I21" i="4"/>
  <c r="K21" i="4"/>
  <c r="M21" i="4"/>
  <c r="N21" i="4"/>
  <c r="O21" i="4" s="1"/>
  <c r="E22" i="4"/>
  <c r="G22" i="4"/>
  <c r="I22" i="4"/>
  <c r="K22" i="4"/>
  <c r="M22" i="4"/>
  <c r="N22" i="4"/>
  <c r="O22" i="4" s="1"/>
  <c r="E23" i="4"/>
  <c r="G23" i="4"/>
  <c r="I23" i="4"/>
  <c r="K23" i="4"/>
  <c r="M23" i="4"/>
  <c r="N23" i="4"/>
  <c r="O23" i="4" s="1"/>
  <c r="E24" i="4"/>
  <c r="G24" i="4"/>
  <c r="I24" i="4"/>
  <c r="K24" i="4"/>
  <c r="M24" i="4"/>
  <c r="N24" i="4"/>
  <c r="O24" i="4" s="1"/>
  <c r="M68" i="8" l="1"/>
  <c r="N68" i="8"/>
  <c r="O68" i="8" s="1"/>
  <c r="K68" i="8"/>
  <c r="I68" i="8"/>
  <c r="G68" i="8"/>
  <c r="E68" i="8"/>
  <c r="N67" i="8"/>
  <c r="O67" i="8" s="1"/>
  <c r="M67" i="8"/>
  <c r="K67" i="8"/>
  <c r="I67" i="8"/>
  <c r="G67" i="8"/>
  <c r="E67" i="8"/>
  <c r="N66" i="8"/>
  <c r="O66" i="8" s="1"/>
  <c r="M66" i="8"/>
  <c r="K66" i="8"/>
  <c r="I66" i="8"/>
  <c r="G66" i="8"/>
  <c r="E66" i="8"/>
  <c r="N65" i="8"/>
  <c r="O65" i="8" s="1"/>
  <c r="M65" i="8"/>
  <c r="K65" i="8"/>
  <c r="I65" i="8"/>
  <c r="G65" i="8"/>
  <c r="E65" i="8"/>
  <c r="N64" i="8"/>
  <c r="O64" i="8" s="1"/>
  <c r="M64" i="8"/>
  <c r="K64" i="8"/>
  <c r="I64" i="8"/>
  <c r="G64" i="8"/>
  <c r="E64" i="8"/>
  <c r="N63" i="8"/>
  <c r="O63" i="8" s="1"/>
  <c r="M63" i="8"/>
  <c r="K63" i="8"/>
  <c r="I63" i="8"/>
  <c r="G63" i="8"/>
  <c r="E63" i="8"/>
  <c r="N62" i="8"/>
  <c r="O62" i="8" s="1"/>
  <c r="M62" i="8"/>
  <c r="K62" i="8"/>
  <c r="I62" i="8"/>
  <c r="G62" i="8"/>
  <c r="E62" i="8"/>
  <c r="N61" i="8"/>
  <c r="O61" i="8" s="1"/>
  <c r="M61" i="8"/>
  <c r="K61" i="8"/>
  <c r="I61" i="8"/>
  <c r="G61" i="8"/>
  <c r="E61" i="8"/>
  <c r="N60" i="8"/>
  <c r="O60" i="8" s="1"/>
  <c r="M60" i="8"/>
  <c r="K60" i="8"/>
  <c r="I60" i="8"/>
  <c r="G60" i="8"/>
  <c r="E60" i="8"/>
  <c r="N59" i="8"/>
  <c r="O59" i="8" s="1"/>
  <c r="M59" i="8"/>
  <c r="K59" i="8"/>
  <c r="I59" i="8"/>
  <c r="G59" i="8"/>
  <c r="E59" i="8"/>
  <c r="N58" i="8"/>
  <c r="O58" i="8" s="1"/>
  <c r="M58" i="8"/>
  <c r="K58" i="8"/>
  <c r="I58" i="8"/>
  <c r="G58" i="8"/>
  <c r="E58" i="8"/>
  <c r="N45" i="8"/>
  <c r="O45" i="8" s="1"/>
  <c r="M45" i="8"/>
  <c r="I45" i="8"/>
  <c r="K45" i="8"/>
  <c r="G45" i="8"/>
  <c r="E45" i="8"/>
  <c r="N44" i="8"/>
  <c r="O44" i="8" s="1"/>
  <c r="M44" i="8"/>
  <c r="K44" i="8"/>
  <c r="I44" i="8"/>
  <c r="G44" i="8"/>
  <c r="E44" i="8"/>
  <c r="N43" i="8"/>
  <c r="O43" i="8" s="1"/>
  <c r="M43" i="8"/>
  <c r="K43" i="8"/>
  <c r="I43" i="8"/>
  <c r="G43" i="8"/>
  <c r="E43" i="8"/>
  <c r="N42" i="8"/>
  <c r="O42" i="8" s="1"/>
  <c r="M42" i="8"/>
  <c r="K42" i="8"/>
  <c r="I42" i="8"/>
  <c r="G42" i="8"/>
  <c r="E42" i="8"/>
  <c r="N41" i="8"/>
  <c r="O41" i="8" s="1"/>
  <c r="M41" i="8"/>
  <c r="K41" i="8"/>
  <c r="I41" i="8"/>
  <c r="G41" i="8"/>
  <c r="E41" i="8"/>
  <c r="N40" i="8"/>
  <c r="O40" i="8" s="1"/>
  <c r="M40" i="8"/>
  <c r="K40" i="8"/>
  <c r="I40" i="8"/>
  <c r="G40" i="8"/>
  <c r="E40" i="8"/>
  <c r="N39" i="8"/>
  <c r="O39" i="8" s="1"/>
  <c r="M39" i="8"/>
  <c r="K39" i="8"/>
  <c r="I39" i="8"/>
  <c r="G39" i="8"/>
  <c r="E39" i="8"/>
  <c r="N38" i="8"/>
  <c r="O38" i="8" s="1"/>
  <c r="M38" i="8"/>
  <c r="K38" i="8"/>
  <c r="I38" i="8"/>
  <c r="G38" i="8"/>
  <c r="E38" i="8"/>
  <c r="N37" i="8"/>
  <c r="O37" i="8" s="1"/>
  <c r="M37" i="8"/>
  <c r="K37" i="8"/>
  <c r="I37" i="8"/>
  <c r="G37" i="8"/>
  <c r="E37" i="8"/>
  <c r="N36" i="8"/>
  <c r="O36" i="8" s="1"/>
  <c r="M36" i="8"/>
  <c r="K36" i="8"/>
  <c r="I36" i="8"/>
  <c r="G36" i="8"/>
  <c r="E36" i="8"/>
  <c r="N35" i="8"/>
  <c r="O35" i="8" s="1"/>
  <c r="M35" i="8"/>
  <c r="K35" i="8"/>
  <c r="I35" i="8"/>
  <c r="G35" i="8"/>
  <c r="E35" i="8"/>
  <c r="N34" i="8"/>
  <c r="O34" i="8" s="1"/>
  <c r="M34" i="8"/>
  <c r="K34" i="8"/>
  <c r="I34" i="8"/>
  <c r="G34" i="8"/>
  <c r="E34" i="8"/>
  <c r="J21" i="8"/>
  <c r="J20" i="8"/>
  <c r="J19" i="8"/>
  <c r="J18" i="8"/>
  <c r="J17" i="8"/>
  <c r="J16" i="8"/>
  <c r="J15" i="8"/>
  <c r="J14" i="8"/>
  <c r="J13" i="8"/>
  <c r="J12" i="8"/>
  <c r="J11" i="8"/>
  <c r="J10" i="8"/>
  <c r="H21" i="8"/>
  <c r="H20" i="8"/>
  <c r="H19" i="8"/>
  <c r="H18" i="8"/>
  <c r="H17" i="8"/>
  <c r="H16" i="8"/>
  <c r="H15" i="8"/>
  <c r="H14" i="8"/>
  <c r="H13" i="8"/>
  <c r="H12" i="8"/>
  <c r="H11" i="8"/>
  <c r="H10" i="8"/>
  <c r="F21" i="8"/>
  <c r="F20" i="8"/>
  <c r="F19" i="8"/>
  <c r="F18" i="8"/>
  <c r="F17" i="8"/>
  <c r="F16" i="8"/>
  <c r="F15" i="8"/>
  <c r="F14" i="8"/>
  <c r="F13" i="8"/>
  <c r="F12" i="8"/>
  <c r="F11" i="8"/>
  <c r="F10" i="8"/>
  <c r="N21" i="10"/>
  <c r="O21" i="10" s="1"/>
  <c r="M21" i="10"/>
  <c r="K21" i="10"/>
  <c r="I21" i="10"/>
  <c r="G21" i="10"/>
  <c r="E21" i="10"/>
  <c r="N20" i="10"/>
  <c r="O20" i="10" s="1"/>
  <c r="M20" i="10"/>
  <c r="K20" i="10"/>
  <c r="I20" i="10"/>
  <c r="G20" i="10"/>
  <c r="E20" i="10"/>
  <c r="O19" i="10"/>
  <c r="N19" i="10"/>
  <c r="M19" i="10"/>
  <c r="K19" i="10"/>
  <c r="I19" i="10"/>
  <c r="G19" i="10"/>
  <c r="E19" i="10"/>
  <c r="N18" i="10"/>
  <c r="O18" i="10" s="1"/>
  <c r="M18" i="10"/>
  <c r="K18" i="10"/>
  <c r="I18" i="10"/>
  <c r="G18" i="10"/>
  <c r="E18" i="10"/>
  <c r="N17" i="10"/>
  <c r="O17" i="10" s="1"/>
  <c r="M17" i="10"/>
  <c r="K17" i="10"/>
  <c r="I17" i="10"/>
  <c r="G17" i="10"/>
  <c r="E17" i="10"/>
  <c r="N16" i="10"/>
  <c r="O16" i="10" s="1"/>
  <c r="M16" i="10"/>
  <c r="K16" i="10"/>
  <c r="I16" i="10"/>
  <c r="G16" i="10"/>
  <c r="E16" i="10"/>
  <c r="N15" i="10"/>
  <c r="O15" i="10" s="1"/>
  <c r="M15" i="10"/>
  <c r="K15" i="10"/>
  <c r="I15" i="10"/>
  <c r="G15" i="10"/>
  <c r="E15" i="10"/>
  <c r="N14" i="10"/>
  <c r="O14" i="10" s="1"/>
  <c r="M14" i="10"/>
  <c r="K14" i="10"/>
  <c r="I14" i="10"/>
  <c r="G14" i="10"/>
  <c r="E14" i="10"/>
  <c r="N13" i="10"/>
  <c r="O13" i="10" s="1"/>
  <c r="M13" i="10"/>
  <c r="K13" i="10"/>
  <c r="I13" i="10"/>
  <c r="G13" i="10"/>
  <c r="E13" i="10"/>
  <c r="N12" i="10"/>
  <c r="O12" i="10" s="1"/>
  <c r="M12" i="10"/>
  <c r="K12" i="10"/>
  <c r="I12" i="10"/>
  <c r="G12" i="10"/>
  <c r="E12" i="10"/>
  <c r="N11" i="10"/>
  <c r="O11" i="10" s="1"/>
  <c r="M11" i="10"/>
  <c r="K11" i="10"/>
  <c r="I11" i="10"/>
  <c r="G11" i="10"/>
  <c r="E11" i="10"/>
  <c r="N10" i="10"/>
  <c r="O10" i="10" s="1"/>
  <c r="M10" i="10"/>
  <c r="K10" i="10"/>
  <c r="I10" i="10"/>
  <c r="G10" i="10"/>
  <c r="E10" i="10"/>
  <c r="N21" i="9"/>
  <c r="O21" i="9" s="1"/>
  <c r="M21" i="9"/>
  <c r="K21" i="9"/>
  <c r="I21" i="9"/>
  <c r="G21" i="9"/>
  <c r="E21" i="9"/>
  <c r="N20" i="9"/>
  <c r="O20" i="9" s="1"/>
  <c r="M20" i="9"/>
  <c r="K20" i="9"/>
  <c r="I20" i="9"/>
  <c r="G20" i="9"/>
  <c r="E20" i="9"/>
  <c r="N19" i="9"/>
  <c r="O19" i="9" s="1"/>
  <c r="M19" i="9"/>
  <c r="K19" i="9"/>
  <c r="I19" i="9"/>
  <c r="G19" i="9"/>
  <c r="E19" i="9"/>
  <c r="N18" i="9"/>
  <c r="O18" i="9" s="1"/>
  <c r="M18" i="9"/>
  <c r="K18" i="9"/>
  <c r="I18" i="9"/>
  <c r="G18" i="9"/>
  <c r="E18" i="9"/>
  <c r="N17" i="9"/>
  <c r="O17" i="9" s="1"/>
  <c r="M17" i="9"/>
  <c r="K17" i="9"/>
  <c r="I17" i="9"/>
  <c r="G17" i="9"/>
  <c r="E17" i="9"/>
  <c r="N16" i="9"/>
  <c r="O16" i="9" s="1"/>
  <c r="M16" i="9"/>
  <c r="K16" i="9"/>
  <c r="I16" i="9"/>
  <c r="G16" i="9"/>
  <c r="E16" i="9"/>
  <c r="N15" i="9"/>
  <c r="O15" i="9" s="1"/>
  <c r="M15" i="9"/>
  <c r="K15" i="9"/>
  <c r="I15" i="9"/>
  <c r="G15" i="9"/>
  <c r="E15" i="9"/>
  <c r="N14" i="9"/>
  <c r="O14" i="9" s="1"/>
  <c r="M14" i="9"/>
  <c r="K14" i="9"/>
  <c r="I14" i="9"/>
  <c r="G14" i="9"/>
  <c r="E14" i="9"/>
  <c r="N13" i="9"/>
  <c r="O13" i="9" s="1"/>
  <c r="M13" i="9"/>
  <c r="K13" i="9"/>
  <c r="I13" i="9"/>
  <c r="G13" i="9"/>
  <c r="E13" i="9"/>
  <c r="N12" i="9"/>
  <c r="O12" i="9" s="1"/>
  <c r="M12" i="9"/>
  <c r="K12" i="9"/>
  <c r="I12" i="9"/>
  <c r="G12" i="9"/>
  <c r="E12" i="9"/>
  <c r="N11" i="9"/>
  <c r="O11" i="9" s="1"/>
  <c r="M11" i="9"/>
  <c r="K11" i="9"/>
  <c r="I11" i="9"/>
  <c r="G11" i="9"/>
  <c r="E11" i="9"/>
  <c r="N10" i="9"/>
  <c r="O10" i="9" s="1"/>
  <c r="M10" i="9"/>
  <c r="K10" i="9"/>
  <c r="I10" i="9"/>
  <c r="G10" i="9"/>
  <c r="E10" i="9"/>
  <c r="N108" i="3" l="1"/>
  <c r="O108" i="3" s="1"/>
  <c r="M108" i="3"/>
  <c r="K108" i="3"/>
  <c r="I108" i="3"/>
  <c r="G108" i="3"/>
  <c r="E108" i="3"/>
  <c r="N107" i="3"/>
  <c r="O107" i="3" s="1"/>
  <c r="M107" i="3"/>
  <c r="K107" i="3"/>
  <c r="I107" i="3"/>
  <c r="G107" i="3"/>
  <c r="E107" i="3"/>
  <c r="N84" i="3"/>
  <c r="O84" i="3" s="1"/>
  <c r="N85" i="3"/>
  <c r="O85" i="3" s="1"/>
  <c r="N86" i="3"/>
  <c r="O86" i="3" s="1"/>
  <c r="N87" i="3"/>
  <c r="O87" i="3" s="1"/>
  <c r="N88" i="3"/>
  <c r="O88" i="3" s="1"/>
  <c r="N89" i="3"/>
  <c r="O89" i="3" s="1"/>
  <c r="M84" i="3"/>
  <c r="M85" i="3"/>
  <c r="M86" i="3"/>
  <c r="M87" i="3"/>
  <c r="M88" i="3"/>
  <c r="M89" i="3"/>
  <c r="K84" i="3"/>
  <c r="K85" i="3"/>
  <c r="K86" i="3"/>
  <c r="K87" i="3"/>
  <c r="K88" i="3"/>
  <c r="K89" i="3"/>
  <c r="I84" i="3"/>
  <c r="I85" i="3"/>
  <c r="I86" i="3"/>
  <c r="I87" i="3"/>
  <c r="I88" i="3"/>
  <c r="I89" i="3"/>
  <c r="G84" i="3"/>
  <c r="G85" i="3"/>
  <c r="G86" i="3"/>
  <c r="G87" i="3"/>
  <c r="G88" i="3"/>
  <c r="G89" i="3"/>
  <c r="E84" i="3"/>
  <c r="E85" i="3"/>
  <c r="E86" i="3"/>
  <c r="E87" i="3"/>
  <c r="E88" i="3"/>
  <c r="E89" i="3"/>
  <c r="N84" i="4"/>
  <c r="O84" i="4" s="1"/>
  <c r="M84" i="4"/>
  <c r="K84" i="4"/>
  <c r="I84" i="4"/>
  <c r="G84" i="4"/>
  <c r="E84" i="4"/>
  <c r="N83" i="4"/>
  <c r="O83" i="4" s="1"/>
  <c r="K83" i="4"/>
  <c r="I83" i="4"/>
  <c r="G83" i="4"/>
  <c r="E83" i="4"/>
  <c r="N66" i="4"/>
  <c r="O66" i="4" s="1"/>
  <c r="N67" i="4"/>
  <c r="O67" i="4" s="1"/>
  <c r="M66" i="4"/>
  <c r="M67" i="4"/>
  <c r="K66" i="4"/>
  <c r="K67" i="4"/>
  <c r="I66" i="4"/>
  <c r="I67" i="4"/>
  <c r="G66" i="4"/>
  <c r="G67" i="4"/>
  <c r="E66" i="4"/>
  <c r="E67" i="4"/>
  <c r="N104" i="3" l="1"/>
  <c r="O104" i="3" s="1"/>
  <c r="N105" i="3"/>
  <c r="O105" i="3" s="1"/>
  <c r="M104" i="3"/>
  <c r="M105" i="3"/>
  <c r="I104" i="3"/>
  <c r="I105" i="3"/>
  <c r="K104" i="3"/>
  <c r="K105" i="3"/>
  <c r="G104" i="3"/>
  <c r="G105" i="3"/>
  <c r="E104" i="3"/>
  <c r="E105" i="3"/>
  <c r="N32" i="3"/>
  <c r="O32" i="3" s="1"/>
  <c r="N33" i="3"/>
  <c r="O33" i="3" s="1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M32" i="3"/>
  <c r="M33" i="3"/>
  <c r="M34" i="3"/>
  <c r="M35" i="3"/>
  <c r="M36" i="3"/>
  <c r="M37" i="3"/>
  <c r="M38" i="3"/>
  <c r="M39" i="3"/>
  <c r="K32" i="3"/>
  <c r="K33" i="3"/>
  <c r="K34" i="3"/>
  <c r="K35" i="3"/>
  <c r="K36" i="3"/>
  <c r="K37" i="3"/>
  <c r="K38" i="3"/>
  <c r="K39" i="3"/>
  <c r="I32" i="3"/>
  <c r="I33" i="3"/>
  <c r="I34" i="3"/>
  <c r="I35" i="3"/>
  <c r="I36" i="3"/>
  <c r="I37" i="3"/>
  <c r="I38" i="3"/>
  <c r="I39" i="3"/>
  <c r="G32" i="3"/>
  <c r="G33" i="3"/>
  <c r="G34" i="3"/>
  <c r="G35" i="3"/>
  <c r="G36" i="3"/>
  <c r="G37" i="3"/>
  <c r="G38" i="3"/>
  <c r="G39" i="3"/>
  <c r="E32" i="3"/>
  <c r="E33" i="3"/>
  <c r="E34" i="3"/>
  <c r="E35" i="3"/>
  <c r="E36" i="3"/>
  <c r="E37" i="3"/>
  <c r="E38" i="3"/>
  <c r="E39" i="3"/>
  <c r="N31" i="3"/>
  <c r="O31" i="3" s="1"/>
  <c r="M31" i="3"/>
  <c r="K31" i="3"/>
  <c r="I31" i="3"/>
  <c r="G31" i="3"/>
  <c r="E31" i="3"/>
  <c r="N29" i="4"/>
  <c r="O29" i="4" s="1"/>
  <c r="N30" i="4"/>
  <c r="O30" i="4" s="1"/>
  <c r="N31" i="4"/>
  <c r="O31" i="4" s="1"/>
  <c r="N32" i="4"/>
  <c r="O32" i="4" s="1"/>
  <c r="N33" i="4"/>
  <c r="O33" i="4" s="1"/>
  <c r="N34" i="4"/>
  <c r="O34" i="4" s="1"/>
  <c r="M29" i="4"/>
  <c r="M30" i="4"/>
  <c r="M31" i="4"/>
  <c r="M32" i="4"/>
  <c r="M33" i="4"/>
  <c r="M34" i="4"/>
  <c r="K29" i="4"/>
  <c r="K30" i="4"/>
  <c r="K31" i="4"/>
  <c r="K32" i="4"/>
  <c r="K33" i="4"/>
  <c r="K34" i="4"/>
  <c r="I29" i="4"/>
  <c r="I30" i="4"/>
  <c r="I31" i="4"/>
  <c r="I32" i="4"/>
  <c r="I33" i="4"/>
  <c r="I34" i="4"/>
  <c r="G29" i="4"/>
  <c r="G30" i="4"/>
  <c r="G31" i="4"/>
  <c r="G32" i="4"/>
  <c r="G33" i="4"/>
  <c r="G34" i="4"/>
  <c r="E31" i="4"/>
  <c r="E32" i="4"/>
  <c r="E33" i="4"/>
  <c r="E34" i="4"/>
  <c r="E29" i="4"/>
  <c r="E30" i="4"/>
  <c r="N29" i="8" l="1"/>
  <c r="O29" i="8" s="1"/>
  <c r="N30" i="8"/>
  <c r="O30" i="8" s="1"/>
  <c r="N31" i="8"/>
  <c r="O31" i="8" s="1"/>
  <c r="N32" i="8"/>
  <c r="O32" i="8" s="1"/>
  <c r="N33" i="8"/>
  <c r="O33" i="8" s="1"/>
  <c r="M29" i="8"/>
  <c r="M30" i="8"/>
  <c r="M31" i="8"/>
  <c r="M32" i="8"/>
  <c r="M33" i="8"/>
  <c r="K29" i="8"/>
  <c r="K30" i="8"/>
  <c r="K31" i="8"/>
  <c r="K32" i="8"/>
  <c r="K33" i="8"/>
  <c r="I29" i="8"/>
  <c r="I30" i="8"/>
  <c r="I31" i="8"/>
  <c r="I32" i="8"/>
  <c r="I33" i="8"/>
  <c r="G29" i="8"/>
  <c r="G30" i="8"/>
  <c r="G31" i="8"/>
  <c r="G32" i="8"/>
  <c r="G33" i="8"/>
  <c r="E29" i="8"/>
  <c r="E30" i="8"/>
  <c r="E31" i="8"/>
  <c r="E32" i="8"/>
  <c r="E33" i="8"/>
  <c r="N57" i="8" l="1"/>
  <c r="O57" i="8" s="1"/>
  <c r="M57" i="8"/>
  <c r="K57" i="8"/>
  <c r="I57" i="8"/>
  <c r="G57" i="8"/>
  <c r="E57" i="8"/>
  <c r="N56" i="8"/>
  <c r="O56" i="8" s="1"/>
  <c r="M56" i="8"/>
  <c r="K56" i="8"/>
  <c r="I56" i="8"/>
  <c r="G56" i="8"/>
  <c r="E56" i="8"/>
  <c r="N55" i="8"/>
  <c r="O55" i="8" s="1"/>
  <c r="M55" i="8"/>
  <c r="K55" i="8"/>
  <c r="I55" i="8"/>
  <c r="G55" i="8"/>
  <c r="E55" i="8"/>
  <c r="N54" i="8"/>
  <c r="O54" i="8" s="1"/>
  <c r="M54" i="8"/>
  <c r="K54" i="8"/>
  <c r="I54" i="8"/>
  <c r="G54" i="8"/>
  <c r="E54" i="8"/>
  <c r="N53" i="8"/>
  <c r="O53" i="8" s="1"/>
  <c r="M53" i="8"/>
  <c r="K53" i="8"/>
  <c r="I53" i="8"/>
  <c r="G53" i="8"/>
  <c r="E53" i="8"/>
  <c r="N52" i="8"/>
  <c r="O52" i="8" s="1"/>
  <c r="M52" i="8"/>
  <c r="K52" i="8"/>
  <c r="I52" i="8"/>
  <c r="G52" i="8"/>
  <c r="E52" i="8"/>
  <c r="N51" i="8"/>
  <c r="O51" i="8" s="1"/>
  <c r="M51" i="8"/>
  <c r="K51" i="8"/>
  <c r="I51" i="8"/>
  <c r="G51" i="8"/>
  <c r="E51" i="8"/>
  <c r="N50" i="8"/>
  <c r="O50" i="8" s="1"/>
  <c r="M50" i="8"/>
  <c r="K50" i="8"/>
  <c r="I50" i="8"/>
  <c r="G50" i="8"/>
  <c r="E50" i="8"/>
  <c r="N49" i="8"/>
  <c r="O49" i="8" s="1"/>
  <c r="M49" i="8"/>
  <c r="K49" i="8"/>
  <c r="I49" i="8"/>
  <c r="G49" i="8"/>
  <c r="E49" i="8"/>
  <c r="N48" i="8"/>
  <c r="O48" i="8" s="1"/>
  <c r="M48" i="8"/>
  <c r="K48" i="8"/>
  <c r="I48" i="8"/>
  <c r="G48" i="8"/>
  <c r="E48" i="8"/>
  <c r="N47" i="8"/>
  <c r="O47" i="8" s="1"/>
  <c r="M47" i="8"/>
  <c r="K47" i="8"/>
  <c r="I47" i="8"/>
  <c r="G47" i="8"/>
  <c r="E47" i="8"/>
  <c r="N28" i="8"/>
  <c r="O28" i="8" s="1"/>
  <c r="M28" i="8"/>
  <c r="K28" i="8"/>
  <c r="I28" i="8"/>
  <c r="G28" i="8"/>
  <c r="E28" i="8"/>
  <c r="N27" i="8"/>
  <c r="O27" i="8" s="1"/>
  <c r="M27" i="8"/>
  <c r="K27" i="8"/>
  <c r="I27" i="8"/>
  <c r="G27" i="8"/>
  <c r="E27" i="8"/>
  <c r="N26" i="8"/>
  <c r="O26" i="8" s="1"/>
  <c r="M26" i="8"/>
  <c r="K26" i="8"/>
  <c r="I26" i="8"/>
  <c r="G26" i="8"/>
  <c r="E26" i="8"/>
  <c r="N25" i="8"/>
  <c r="O25" i="8" s="1"/>
  <c r="M25" i="8"/>
  <c r="K25" i="8"/>
  <c r="I25" i="8"/>
  <c r="G25" i="8"/>
  <c r="E25" i="8"/>
  <c r="N24" i="8"/>
  <c r="O24" i="8" s="1"/>
  <c r="M24" i="8"/>
  <c r="K24" i="8"/>
  <c r="I24" i="8"/>
  <c r="G24" i="8"/>
  <c r="E24" i="8"/>
  <c r="N23" i="8"/>
  <c r="O23" i="8" s="1"/>
  <c r="M23" i="8"/>
  <c r="K23" i="8"/>
  <c r="I23" i="8"/>
  <c r="G23" i="8"/>
  <c r="E23" i="8"/>
  <c r="N22" i="8"/>
  <c r="O22" i="8" s="1"/>
  <c r="M22" i="8"/>
  <c r="K22" i="8"/>
  <c r="I22" i="8"/>
  <c r="G22" i="8"/>
  <c r="E22" i="8"/>
  <c r="N21" i="8"/>
  <c r="O21" i="8" s="1"/>
  <c r="M21" i="8"/>
  <c r="K21" i="8"/>
  <c r="I21" i="8"/>
  <c r="G21" i="8"/>
  <c r="E21" i="8"/>
  <c r="N20" i="8"/>
  <c r="O20" i="8" s="1"/>
  <c r="M20" i="8"/>
  <c r="K20" i="8"/>
  <c r="I20" i="8"/>
  <c r="G20" i="8"/>
  <c r="E20" i="8"/>
  <c r="N19" i="8"/>
  <c r="O19" i="8" s="1"/>
  <c r="M19" i="8"/>
  <c r="K19" i="8"/>
  <c r="I19" i="8"/>
  <c r="G19" i="8"/>
  <c r="E19" i="8"/>
  <c r="N18" i="8"/>
  <c r="O18" i="8" s="1"/>
  <c r="M18" i="8"/>
  <c r="K18" i="8"/>
  <c r="I18" i="8"/>
  <c r="G18" i="8"/>
  <c r="E18" i="8"/>
  <c r="N17" i="8"/>
  <c r="O17" i="8" s="1"/>
  <c r="M17" i="8"/>
  <c r="K17" i="8"/>
  <c r="I17" i="8"/>
  <c r="G17" i="8"/>
  <c r="E17" i="8"/>
  <c r="N16" i="8"/>
  <c r="O16" i="8" s="1"/>
  <c r="M16" i="8"/>
  <c r="K16" i="8"/>
  <c r="I16" i="8"/>
  <c r="G16" i="8"/>
  <c r="E16" i="8"/>
  <c r="N15" i="8"/>
  <c r="O15" i="8" s="1"/>
  <c r="M15" i="8"/>
  <c r="K15" i="8"/>
  <c r="I15" i="8"/>
  <c r="G15" i="8"/>
  <c r="E15" i="8"/>
  <c r="N14" i="8"/>
  <c r="O14" i="8" s="1"/>
  <c r="M14" i="8"/>
  <c r="K14" i="8"/>
  <c r="I14" i="8"/>
  <c r="G14" i="8"/>
  <c r="E14" i="8"/>
  <c r="N13" i="8"/>
  <c r="O13" i="8" s="1"/>
  <c r="M13" i="8"/>
  <c r="K13" i="8"/>
  <c r="I13" i="8"/>
  <c r="G13" i="8"/>
  <c r="E13" i="8"/>
  <c r="N12" i="8"/>
  <c r="O12" i="8" s="1"/>
  <c r="M12" i="8"/>
  <c r="K12" i="8"/>
  <c r="I12" i="8"/>
  <c r="G12" i="8"/>
  <c r="E12" i="8"/>
  <c r="N11" i="8"/>
  <c r="O11" i="8" s="1"/>
  <c r="M11" i="8"/>
  <c r="K11" i="8"/>
  <c r="I11" i="8"/>
  <c r="G11" i="8"/>
  <c r="E11" i="8"/>
  <c r="N10" i="8"/>
  <c r="O10" i="8" s="1"/>
  <c r="M10" i="8"/>
  <c r="K10" i="8"/>
  <c r="I10" i="8"/>
  <c r="G10" i="8"/>
  <c r="E10" i="8"/>
  <c r="N101" i="1" l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N109" i="1"/>
  <c r="O109" i="1" s="1"/>
  <c r="M101" i="1"/>
  <c r="M102" i="1"/>
  <c r="M103" i="1"/>
  <c r="M104" i="1"/>
  <c r="M105" i="1"/>
  <c r="M106" i="1"/>
  <c r="M107" i="1"/>
  <c r="M108" i="1"/>
  <c r="M109" i="1"/>
  <c r="K101" i="1"/>
  <c r="K102" i="1"/>
  <c r="K103" i="1"/>
  <c r="K104" i="1"/>
  <c r="K105" i="1"/>
  <c r="K106" i="1"/>
  <c r="K107" i="1"/>
  <c r="K108" i="1"/>
  <c r="K109" i="1"/>
  <c r="I101" i="1"/>
  <c r="I102" i="1"/>
  <c r="I103" i="1"/>
  <c r="I104" i="1"/>
  <c r="I105" i="1"/>
  <c r="I106" i="1"/>
  <c r="I107" i="1"/>
  <c r="I108" i="1"/>
  <c r="I109" i="1"/>
  <c r="G101" i="1"/>
  <c r="G102" i="1"/>
  <c r="G103" i="1"/>
  <c r="G104" i="1"/>
  <c r="G105" i="1"/>
  <c r="G106" i="1"/>
  <c r="G107" i="1"/>
  <c r="G108" i="1"/>
  <c r="G109" i="1"/>
  <c r="E102" i="1"/>
  <c r="E103" i="1"/>
  <c r="E104" i="1"/>
  <c r="E105" i="1"/>
  <c r="E106" i="1"/>
  <c r="E107" i="1"/>
  <c r="E108" i="1"/>
  <c r="E109" i="1"/>
  <c r="N82" i="1"/>
  <c r="O82" i="1" s="1"/>
  <c r="N84" i="1"/>
  <c r="O84" i="1" s="1"/>
  <c r="N85" i="1"/>
  <c r="O85" i="1" s="1"/>
  <c r="N86" i="1"/>
  <c r="O86" i="1" s="1"/>
  <c r="M82" i="1"/>
  <c r="M84" i="1"/>
  <c r="M85" i="1"/>
  <c r="M86" i="1"/>
  <c r="K82" i="1"/>
  <c r="K84" i="1"/>
  <c r="K85" i="1"/>
  <c r="K86" i="1"/>
  <c r="I82" i="1"/>
  <c r="I84" i="1"/>
  <c r="I85" i="1"/>
  <c r="I86" i="1"/>
  <c r="G82" i="1"/>
  <c r="G84" i="1"/>
  <c r="G85" i="1"/>
  <c r="G86" i="1"/>
  <c r="E82" i="1"/>
  <c r="E84" i="1"/>
  <c r="E85" i="1"/>
  <c r="E86" i="1"/>
  <c r="N72" i="1"/>
  <c r="O72" i="1" s="1"/>
  <c r="M72" i="1"/>
  <c r="K72" i="1"/>
  <c r="I72" i="1"/>
  <c r="G72" i="1"/>
  <c r="E72" i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M45" i="1"/>
  <c r="M46" i="1"/>
  <c r="M47" i="1"/>
  <c r="M48" i="1"/>
  <c r="M49" i="1"/>
  <c r="M50" i="1"/>
  <c r="K45" i="1"/>
  <c r="K46" i="1"/>
  <c r="K47" i="1"/>
  <c r="K48" i="1"/>
  <c r="K49" i="1"/>
  <c r="K50" i="1"/>
  <c r="I45" i="1"/>
  <c r="I46" i="1"/>
  <c r="I47" i="1"/>
  <c r="I48" i="1"/>
  <c r="I49" i="1"/>
  <c r="I50" i="1"/>
  <c r="G45" i="1"/>
  <c r="G46" i="1"/>
  <c r="G47" i="1"/>
  <c r="G48" i="1"/>
  <c r="G49" i="1"/>
  <c r="G50" i="1"/>
  <c r="E45" i="1"/>
  <c r="E46" i="1"/>
  <c r="E47" i="1"/>
  <c r="E48" i="1"/>
  <c r="E49" i="1"/>
  <c r="E50" i="1"/>
  <c r="E42" i="1"/>
  <c r="E43" i="1"/>
  <c r="E44" i="1"/>
  <c r="G42" i="1"/>
  <c r="G43" i="1"/>
  <c r="G44" i="1"/>
  <c r="I42" i="1"/>
  <c r="I43" i="1"/>
  <c r="I44" i="1"/>
  <c r="K44" i="1"/>
  <c r="K42" i="1"/>
  <c r="K43" i="1"/>
  <c r="M42" i="1"/>
  <c r="M43" i="1"/>
  <c r="M44" i="1"/>
  <c r="N42" i="1"/>
  <c r="O42" i="1" s="1"/>
  <c r="N43" i="1"/>
  <c r="O43" i="1" s="1"/>
  <c r="N44" i="1"/>
  <c r="O44" i="1" s="1"/>
  <c r="N32" i="1"/>
  <c r="N33" i="1"/>
  <c r="N34" i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O34" i="1"/>
  <c r="M34" i="1"/>
  <c r="M35" i="1"/>
  <c r="M36" i="1"/>
  <c r="M37" i="1"/>
  <c r="M38" i="1"/>
  <c r="M39" i="1"/>
  <c r="M40" i="1"/>
  <c r="M41" i="1"/>
  <c r="K34" i="1"/>
  <c r="K35" i="1"/>
  <c r="K36" i="1"/>
  <c r="K37" i="1"/>
  <c r="K38" i="1"/>
  <c r="K39" i="1"/>
  <c r="K40" i="1"/>
  <c r="K41" i="1"/>
  <c r="I34" i="1"/>
  <c r="I35" i="1"/>
  <c r="I36" i="1"/>
  <c r="I37" i="1"/>
  <c r="I38" i="1"/>
  <c r="I39" i="1"/>
  <c r="I40" i="1"/>
  <c r="I41" i="1"/>
  <c r="G34" i="1"/>
  <c r="G35" i="1"/>
  <c r="G36" i="1"/>
  <c r="G37" i="1"/>
  <c r="G38" i="1"/>
  <c r="G39" i="1"/>
  <c r="G40" i="1"/>
  <c r="G41" i="1"/>
  <c r="E34" i="1"/>
  <c r="E35" i="1"/>
  <c r="E36" i="1"/>
  <c r="E37" i="1"/>
  <c r="E38" i="1"/>
  <c r="E39" i="1"/>
  <c r="E40" i="1"/>
  <c r="E41" i="1"/>
  <c r="N31" i="1"/>
  <c r="N30" i="1"/>
  <c r="N29" i="1"/>
  <c r="N28" i="1"/>
  <c r="N27" i="1"/>
  <c r="N26" i="1"/>
  <c r="N25" i="1"/>
  <c r="N24" i="1"/>
  <c r="N23" i="1"/>
  <c r="N118" i="6" l="1"/>
  <c r="O118" i="6" s="1"/>
  <c r="N119" i="6"/>
  <c r="O119" i="6" s="1"/>
  <c r="N120" i="6"/>
  <c r="O120" i="6" s="1"/>
  <c r="N121" i="6"/>
  <c r="O121" i="6" s="1"/>
  <c r="N122" i="6"/>
  <c r="O122" i="6" s="1"/>
  <c r="N123" i="6"/>
  <c r="O123" i="6" s="1"/>
  <c r="N126" i="6"/>
  <c r="O126" i="6" s="1"/>
  <c r="M126" i="6"/>
  <c r="K126" i="6"/>
  <c r="I126" i="6"/>
  <c r="G126" i="6"/>
  <c r="E126" i="6"/>
  <c r="M118" i="6"/>
  <c r="M119" i="6"/>
  <c r="M120" i="6"/>
  <c r="M121" i="6"/>
  <c r="M122" i="6"/>
  <c r="M123" i="6"/>
  <c r="K118" i="6"/>
  <c r="K119" i="6"/>
  <c r="K120" i="6"/>
  <c r="K121" i="6"/>
  <c r="K122" i="6"/>
  <c r="K123" i="6"/>
  <c r="I118" i="6"/>
  <c r="I119" i="6"/>
  <c r="I120" i="6"/>
  <c r="I121" i="6"/>
  <c r="I122" i="6"/>
  <c r="I123" i="6"/>
  <c r="G118" i="6"/>
  <c r="G119" i="6"/>
  <c r="G120" i="6"/>
  <c r="G121" i="6"/>
  <c r="G122" i="6"/>
  <c r="G123" i="6"/>
  <c r="E118" i="6"/>
  <c r="E119" i="6"/>
  <c r="E120" i="6"/>
  <c r="E121" i="6"/>
  <c r="E122" i="6"/>
  <c r="E123" i="6"/>
  <c r="G115" i="6"/>
  <c r="G116" i="6"/>
  <c r="G117" i="6"/>
  <c r="N115" i="6"/>
  <c r="O115" i="6" s="1"/>
  <c r="N116" i="6"/>
  <c r="O116" i="6" s="1"/>
  <c r="N117" i="6"/>
  <c r="O117" i="6" s="1"/>
  <c r="M115" i="6"/>
  <c r="M116" i="6"/>
  <c r="M117" i="6"/>
  <c r="K115" i="6"/>
  <c r="K116" i="6"/>
  <c r="K117" i="6"/>
  <c r="I115" i="6"/>
  <c r="I116" i="6"/>
  <c r="I117" i="6"/>
  <c r="E115" i="6"/>
  <c r="E116" i="6"/>
  <c r="E117" i="6"/>
  <c r="N134" i="6"/>
  <c r="O134" i="6" s="1"/>
  <c r="N135" i="6"/>
  <c r="O135" i="6" s="1"/>
  <c r="M134" i="6"/>
  <c r="M135" i="6"/>
  <c r="K134" i="6"/>
  <c r="K135" i="6"/>
  <c r="I134" i="6"/>
  <c r="I135" i="6"/>
  <c r="G135" i="6"/>
  <c r="G134" i="6"/>
  <c r="E134" i="6"/>
  <c r="E135" i="6"/>
  <c r="E85" i="6"/>
  <c r="G85" i="6"/>
  <c r="I85" i="6"/>
  <c r="K85" i="6"/>
  <c r="N85" i="6"/>
  <c r="O85" i="6" s="1"/>
  <c r="M85" i="6"/>
  <c r="N49" i="6"/>
  <c r="O49" i="6" s="1"/>
  <c r="N50" i="6"/>
  <c r="O50" i="6" s="1"/>
  <c r="N51" i="6"/>
  <c r="O51" i="6" s="1"/>
  <c r="N52" i="6"/>
  <c r="O52" i="6" s="1"/>
  <c r="N53" i="6"/>
  <c r="O53" i="6" s="1"/>
  <c r="N54" i="6"/>
  <c r="O54" i="6" s="1"/>
  <c r="N55" i="6"/>
  <c r="O55" i="6" s="1"/>
  <c r="N56" i="6"/>
  <c r="O56" i="6" s="1"/>
  <c r="N57" i="6"/>
  <c r="O57" i="6" s="1"/>
  <c r="N58" i="6"/>
  <c r="O58" i="6" s="1"/>
  <c r="N59" i="6"/>
  <c r="O59" i="6" s="1"/>
  <c r="M49" i="6"/>
  <c r="M50" i="6"/>
  <c r="M51" i="6"/>
  <c r="M52" i="6"/>
  <c r="M53" i="6"/>
  <c r="M54" i="6"/>
  <c r="M55" i="6"/>
  <c r="M56" i="6"/>
  <c r="M57" i="6"/>
  <c r="M58" i="6"/>
  <c r="M59" i="6"/>
  <c r="K49" i="6"/>
  <c r="K50" i="6"/>
  <c r="K51" i="6"/>
  <c r="K52" i="6"/>
  <c r="K53" i="6"/>
  <c r="K54" i="6"/>
  <c r="K55" i="6"/>
  <c r="K56" i="6"/>
  <c r="K57" i="6"/>
  <c r="K58" i="6"/>
  <c r="K59" i="6"/>
  <c r="I49" i="6"/>
  <c r="I50" i="6"/>
  <c r="I51" i="6"/>
  <c r="I52" i="6"/>
  <c r="I53" i="6"/>
  <c r="I54" i="6"/>
  <c r="I55" i="6"/>
  <c r="I56" i="6"/>
  <c r="I57" i="6"/>
  <c r="I58" i="6"/>
  <c r="I59" i="6"/>
  <c r="E49" i="6"/>
  <c r="E50" i="6"/>
  <c r="E51" i="6"/>
  <c r="E52" i="6"/>
  <c r="E53" i="6"/>
  <c r="E54" i="6"/>
  <c r="E55" i="6"/>
  <c r="E56" i="6"/>
  <c r="E57" i="6"/>
  <c r="E58" i="6"/>
  <c r="E59" i="6"/>
  <c r="G49" i="6"/>
  <c r="G50" i="6"/>
  <c r="G51" i="6"/>
  <c r="G52" i="6"/>
  <c r="G53" i="6"/>
  <c r="G54" i="6"/>
  <c r="G55" i="6"/>
  <c r="G56" i="6"/>
  <c r="G57" i="6"/>
  <c r="G58" i="6"/>
  <c r="G59" i="6"/>
  <c r="N45" i="6"/>
  <c r="O45" i="6" s="1"/>
  <c r="M45" i="6"/>
  <c r="K45" i="6"/>
  <c r="I45" i="6"/>
  <c r="G45" i="6"/>
  <c r="E45" i="6"/>
  <c r="E40" i="6"/>
  <c r="E41" i="6"/>
  <c r="E42" i="6"/>
  <c r="E43" i="6"/>
  <c r="E44" i="6"/>
  <c r="N44" i="6"/>
  <c r="O44" i="6" s="1"/>
  <c r="N40" i="6"/>
  <c r="O40" i="6" s="1"/>
  <c r="N41" i="6"/>
  <c r="O41" i="6" s="1"/>
  <c r="N42" i="6"/>
  <c r="O42" i="6" s="1"/>
  <c r="N43" i="6"/>
  <c r="O43" i="6" s="1"/>
  <c r="M40" i="6"/>
  <c r="M41" i="6"/>
  <c r="M42" i="6"/>
  <c r="M43" i="6"/>
  <c r="M44" i="6"/>
  <c r="K40" i="6"/>
  <c r="K41" i="6"/>
  <c r="K42" i="6"/>
  <c r="K43" i="6"/>
  <c r="K44" i="6"/>
  <c r="I40" i="6"/>
  <c r="I41" i="6"/>
  <c r="I42" i="6"/>
  <c r="I43" i="6"/>
  <c r="I44" i="6"/>
  <c r="G40" i="6"/>
  <c r="G41" i="6"/>
  <c r="G42" i="6"/>
  <c r="G43" i="6"/>
  <c r="G44" i="6"/>
  <c r="N37" i="6"/>
  <c r="O37" i="6" s="1"/>
  <c r="N38" i="6"/>
  <c r="O38" i="6" s="1"/>
  <c r="N39" i="6"/>
  <c r="O39" i="6" s="1"/>
  <c r="M37" i="6"/>
  <c r="M38" i="6"/>
  <c r="M39" i="6"/>
  <c r="K37" i="6"/>
  <c r="K38" i="6"/>
  <c r="K39" i="6"/>
  <c r="I37" i="6"/>
  <c r="I38" i="6"/>
  <c r="I39" i="6"/>
  <c r="G37" i="6"/>
  <c r="G38" i="6"/>
  <c r="G39" i="6"/>
  <c r="E37" i="6"/>
  <c r="E38" i="6"/>
  <c r="E39" i="6"/>
  <c r="E36" i="6"/>
  <c r="G36" i="6"/>
  <c r="I36" i="6"/>
  <c r="K36" i="6"/>
  <c r="M36" i="6"/>
  <c r="N36" i="6"/>
  <c r="O36" i="6" s="1"/>
  <c r="E23" i="6"/>
  <c r="E24" i="6"/>
  <c r="G23" i="6"/>
  <c r="G24" i="6"/>
  <c r="I23" i="6"/>
  <c r="I24" i="6"/>
  <c r="K23" i="6"/>
  <c r="K24" i="6"/>
  <c r="M24" i="6"/>
  <c r="M23" i="6"/>
  <c r="N23" i="6"/>
  <c r="O23" i="6" s="1"/>
  <c r="N24" i="6"/>
  <c r="O24" i="6" s="1"/>
  <c r="N76" i="2" l="1"/>
  <c r="O76" i="2" s="1"/>
  <c r="N77" i="2"/>
  <c r="O77" i="2" s="1"/>
  <c r="N78" i="2"/>
  <c r="O78" i="2" s="1"/>
  <c r="N79" i="2"/>
  <c r="O79" i="2" s="1"/>
  <c r="M76" i="2"/>
  <c r="M77" i="2"/>
  <c r="M78" i="2"/>
  <c r="M79" i="2"/>
  <c r="K76" i="2"/>
  <c r="K77" i="2"/>
  <c r="K78" i="2"/>
  <c r="K79" i="2"/>
  <c r="I76" i="2"/>
  <c r="I77" i="2"/>
  <c r="I78" i="2"/>
  <c r="I79" i="2"/>
  <c r="G76" i="2"/>
  <c r="G77" i="2"/>
  <c r="G78" i="2"/>
  <c r="G79" i="2"/>
  <c r="E76" i="2"/>
  <c r="E77" i="2"/>
  <c r="E78" i="2"/>
  <c r="E79" i="2"/>
  <c r="K61" i="2"/>
  <c r="I61" i="2"/>
  <c r="N55" i="2"/>
  <c r="O55" i="2" s="1"/>
  <c r="M55" i="2"/>
  <c r="K55" i="2"/>
  <c r="I55" i="2"/>
  <c r="G55" i="2"/>
  <c r="E55" i="2"/>
  <c r="N44" i="2" l="1"/>
  <c r="O44" i="2" s="1"/>
  <c r="M44" i="2"/>
  <c r="K44" i="2"/>
  <c r="I44" i="2"/>
  <c r="G44" i="2"/>
  <c r="E44" i="2"/>
  <c r="N28" i="2"/>
  <c r="O28" i="2" s="1"/>
  <c r="N29" i="2"/>
  <c r="O29" i="2" s="1"/>
  <c r="N30" i="2"/>
  <c r="O30" i="2" s="1"/>
  <c r="M28" i="2"/>
  <c r="M29" i="2"/>
  <c r="M30" i="2"/>
  <c r="K28" i="2"/>
  <c r="K29" i="2"/>
  <c r="K30" i="2"/>
  <c r="I28" i="2"/>
  <c r="I29" i="2"/>
  <c r="I30" i="2"/>
  <c r="G28" i="2"/>
  <c r="G29" i="2"/>
  <c r="G30" i="2"/>
  <c r="E30" i="2"/>
  <c r="E28" i="2"/>
  <c r="E29" i="2"/>
  <c r="K86" i="2"/>
  <c r="E49" i="5" l="1"/>
  <c r="M41" i="5"/>
  <c r="M42" i="5"/>
  <c r="K42" i="5"/>
  <c r="K41" i="5"/>
  <c r="I42" i="5"/>
  <c r="I41" i="5"/>
  <c r="G42" i="5"/>
  <c r="N42" i="5"/>
  <c r="O42" i="5" s="1"/>
  <c r="G41" i="5"/>
  <c r="N41" i="5"/>
  <c r="O41" i="5" s="1"/>
  <c r="E42" i="5"/>
  <c r="E41" i="5"/>
  <c r="N31" i="5"/>
  <c r="O31" i="5" s="1"/>
  <c r="E31" i="5"/>
  <c r="G31" i="5"/>
  <c r="I31" i="5"/>
  <c r="K31" i="5"/>
  <c r="M31" i="5"/>
  <c r="N12" i="5" l="1"/>
  <c r="N13" i="5"/>
  <c r="N14" i="5"/>
  <c r="N15" i="5"/>
  <c r="N11" i="5"/>
  <c r="N87" i="7" l="1"/>
  <c r="N88" i="7"/>
  <c r="N89" i="7"/>
  <c r="N90" i="7"/>
  <c r="N91" i="7"/>
  <c r="N92" i="7"/>
  <c r="N93" i="7"/>
  <c r="N94" i="7"/>
  <c r="N95" i="7"/>
  <c r="N96" i="7"/>
  <c r="N97" i="7"/>
  <c r="N98" i="7"/>
  <c r="N99" i="7"/>
  <c r="N106" i="7"/>
  <c r="O97" i="7"/>
  <c r="P97" i="7" s="1"/>
  <c r="H97" i="7"/>
  <c r="F97" i="7"/>
  <c r="J97" i="7"/>
  <c r="L97" i="7"/>
  <c r="O87" i="7" l="1"/>
  <c r="P87" i="7" s="1"/>
  <c r="O88" i="7"/>
  <c r="P88" i="7" s="1"/>
  <c r="O89" i="7"/>
  <c r="P89" i="7" s="1"/>
  <c r="O90" i="7"/>
  <c r="P90" i="7" s="1"/>
  <c r="O91" i="7"/>
  <c r="P91" i="7" s="1"/>
  <c r="O92" i="7"/>
  <c r="P92" i="7" s="1"/>
  <c r="O93" i="7"/>
  <c r="P93" i="7" s="1"/>
  <c r="O94" i="7"/>
  <c r="P94" i="7" s="1"/>
  <c r="O95" i="7"/>
  <c r="P95" i="7" s="1"/>
  <c r="O96" i="7"/>
  <c r="P96" i="7" s="1"/>
  <c r="O98" i="7"/>
  <c r="P98" i="7" s="1"/>
  <c r="O99" i="7"/>
  <c r="P99" i="7" s="1"/>
  <c r="O106" i="7"/>
  <c r="P106" i="7" s="1"/>
  <c r="L87" i="7"/>
  <c r="L88" i="7"/>
  <c r="L89" i="7"/>
  <c r="L90" i="7"/>
  <c r="L91" i="7"/>
  <c r="L92" i="7"/>
  <c r="L93" i="7"/>
  <c r="L94" i="7"/>
  <c r="L95" i="7"/>
  <c r="L96" i="7"/>
  <c r="L98" i="7"/>
  <c r="L99" i="7"/>
  <c r="L106" i="7"/>
  <c r="J87" i="7"/>
  <c r="J88" i="7"/>
  <c r="J89" i="7"/>
  <c r="J90" i="7"/>
  <c r="J91" i="7"/>
  <c r="J92" i="7"/>
  <c r="J93" i="7"/>
  <c r="J94" i="7"/>
  <c r="J95" i="7"/>
  <c r="J96" i="7"/>
  <c r="J98" i="7"/>
  <c r="J99" i="7"/>
  <c r="J106" i="7"/>
  <c r="H87" i="7"/>
  <c r="H88" i="7"/>
  <c r="H89" i="7"/>
  <c r="H90" i="7"/>
  <c r="H91" i="7"/>
  <c r="H92" i="7"/>
  <c r="H93" i="7"/>
  <c r="H94" i="7"/>
  <c r="H95" i="7"/>
  <c r="H96" i="7"/>
  <c r="H98" i="7"/>
  <c r="H99" i="7"/>
  <c r="H106" i="7"/>
  <c r="F87" i="7"/>
  <c r="F88" i="7"/>
  <c r="F89" i="7"/>
  <c r="F90" i="7"/>
  <c r="F91" i="7"/>
  <c r="F92" i="7"/>
  <c r="F93" i="7"/>
  <c r="F94" i="7"/>
  <c r="F95" i="7"/>
  <c r="F96" i="7"/>
  <c r="F98" i="7"/>
  <c r="F99" i="7"/>
  <c r="F106" i="7"/>
  <c r="O74" i="7" l="1"/>
  <c r="O76" i="7"/>
  <c r="O77" i="7"/>
  <c r="O78" i="7"/>
  <c r="O79" i="7"/>
  <c r="O80" i="7"/>
  <c r="O81" i="7"/>
  <c r="O82" i="7"/>
  <c r="O83" i="7"/>
  <c r="O84" i="7"/>
  <c r="P84" i="7" s="1"/>
  <c r="O75" i="7"/>
  <c r="O109" i="7"/>
  <c r="O115" i="7"/>
  <c r="P115" i="7" s="1"/>
  <c r="N115" i="7"/>
  <c r="L115" i="7"/>
  <c r="J115" i="7"/>
  <c r="H115" i="7"/>
  <c r="F115" i="7"/>
  <c r="N84" i="7"/>
  <c r="L84" i="7"/>
  <c r="J84" i="7"/>
  <c r="H84" i="7"/>
  <c r="F84" i="7"/>
  <c r="O64" i="7"/>
  <c r="O65" i="7"/>
  <c r="O66" i="7"/>
  <c r="O67" i="7"/>
  <c r="O68" i="7"/>
  <c r="O69" i="7"/>
  <c r="O70" i="7"/>
  <c r="O71" i="7"/>
  <c r="O72" i="7"/>
  <c r="O63" i="7"/>
  <c r="O52" i="7" l="1"/>
  <c r="P52" i="7" s="1"/>
  <c r="O51" i="7"/>
  <c r="P51" i="7" s="1"/>
  <c r="O50" i="7"/>
  <c r="P50" i="7" s="1"/>
  <c r="O49" i="7"/>
  <c r="P49" i="7" s="1"/>
  <c r="O48" i="7"/>
  <c r="P48" i="7" s="1"/>
  <c r="O47" i="7"/>
  <c r="P47" i="7" s="1"/>
  <c r="O46" i="7"/>
  <c r="P46" i="7" s="1"/>
  <c r="O45" i="7"/>
  <c r="P45" i="7" s="1"/>
  <c r="O44" i="7"/>
  <c r="P44" i="7" s="1"/>
  <c r="N44" i="7"/>
  <c r="N45" i="7"/>
  <c r="N46" i="7"/>
  <c r="N47" i="7"/>
  <c r="N48" i="7"/>
  <c r="N49" i="7"/>
  <c r="N50" i="7"/>
  <c r="N51" i="7"/>
  <c r="N52" i="7"/>
  <c r="L44" i="7"/>
  <c r="L45" i="7"/>
  <c r="L46" i="7"/>
  <c r="L47" i="7"/>
  <c r="L48" i="7"/>
  <c r="L49" i="7"/>
  <c r="L50" i="7"/>
  <c r="L51" i="7"/>
  <c r="L52" i="7"/>
  <c r="J44" i="7"/>
  <c r="J45" i="7"/>
  <c r="J46" i="7"/>
  <c r="J47" i="7"/>
  <c r="J48" i="7"/>
  <c r="J49" i="7"/>
  <c r="J50" i="7"/>
  <c r="J51" i="7"/>
  <c r="J52" i="7"/>
  <c r="H44" i="7"/>
  <c r="H45" i="7"/>
  <c r="H46" i="7"/>
  <c r="H47" i="7"/>
  <c r="H48" i="7"/>
  <c r="H49" i="7"/>
  <c r="H50" i="7"/>
  <c r="H51" i="7"/>
  <c r="H52" i="7"/>
  <c r="F44" i="7"/>
  <c r="F45" i="7"/>
  <c r="F46" i="7"/>
  <c r="F47" i="7"/>
  <c r="F48" i="7"/>
  <c r="F49" i="7"/>
  <c r="F50" i="7"/>
  <c r="F51" i="7"/>
  <c r="F52" i="7"/>
  <c r="O43" i="7"/>
  <c r="P43" i="7" s="1"/>
  <c r="O42" i="7"/>
  <c r="P42" i="7" s="1"/>
  <c r="O41" i="7"/>
  <c r="P41" i="7" s="1"/>
  <c r="O40" i="7"/>
  <c r="P40" i="7" s="1"/>
  <c r="O39" i="7"/>
  <c r="P39" i="7" s="1"/>
  <c r="O38" i="7"/>
  <c r="O37" i="7"/>
  <c r="P37" i="7" s="1"/>
  <c r="O36" i="7"/>
  <c r="P36" i="7" s="1"/>
  <c r="O35" i="7"/>
  <c r="P35" i="7" s="1"/>
  <c r="O34" i="7"/>
  <c r="P34" i="7" s="1"/>
  <c r="O33" i="7"/>
  <c r="P33" i="7" s="1"/>
  <c r="N42" i="7"/>
  <c r="N43" i="7"/>
  <c r="L42" i="7"/>
  <c r="L43" i="7"/>
  <c r="J42" i="7"/>
  <c r="J43" i="7"/>
  <c r="H42" i="7"/>
  <c r="H43" i="7"/>
  <c r="F43" i="7"/>
  <c r="F42" i="7"/>
  <c r="P38" i="7"/>
  <c r="N33" i="7"/>
  <c r="N34" i="7"/>
  <c r="N35" i="7"/>
  <c r="N36" i="7"/>
  <c r="N37" i="7"/>
  <c r="N38" i="7"/>
  <c r="N39" i="7"/>
  <c r="N40" i="7"/>
  <c r="N41" i="7"/>
  <c r="L33" i="7"/>
  <c r="L34" i="7"/>
  <c r="L35" i="7"/>
  <c r="L36" i="7"/>
  <c r="L37" i="7"/>
  <c r="L38" i="7"/>
  <c r="L39" i="7"/>
  <c r="L40" i="7"/>
  <c r="L41" i="7"/>
  <c r="J33" i="7"/>
  <c r="J34" i="7"/>
  <c r="J35" i="7"/>
  <c r="J36" i="7"/>
  <c r="J37" i="7"/>
  <c r="J38" i="7"/>
  <c r="J39" i="7"/>
  <c r="J40" i="7"/>
  <c r="J41" i="7"/>
  <c r="H33" i="7"/>
  <c r="H34" i="7"/>
  <c r="H35" i="7"/>
  <c r="H36" i="7"/>
  <c r="H37" i="7"/>
  <c r="H38" i="7"/>
  <c r="H39" i="7"/>
  <c r="H40" i="7"/>
  <c r="H41" i="7"/>
  <c r="F33" i="7"/>
  <c r="F34" i="7"/>
  <c r="F35" i="7"/>
  <c r="F36" i="7"/>
  <c r="F37" i="7"/>
  <c r="F38" i="7"/>
  <c r="F39" i="7"/>
  <c r="F40" i="7"/>
  <c r="F41" i="7"/>
  <c r="O32" i="7"/>
  <c r="P32" i="7" s="1"/>
  <c r="O31" i="7"/>
  <c r="P31" i="7" s="1"/>
  <c r="N31" i="7"/>
  <c r="N32" i="7"/>
  <c r="L31" i="7"/>
  <c r="L32" i="7"/>
  <c r="J31" i="7"/>
  <c r="J32" i="7"/>
  <c r="H31" i="7"/>
  <c r="H32" i="7"/>
  <c r="F31" i="7"/>
  <c r="F32" i="7"/>
  <c r="O20" i="7" l="1"/>
  <c r="P20" i="7" s="1"/>
  <c r="N20" i="7"/>
  <c r="L20" i="7"/>
  <c r="J20" i="7"/>
  <c r="H20" i="7"/>
  <c r="F20" i="7"/>
  <c r="O19" i="7"/>
  <c r="P19" i="7" s="1"/>
  <c r="N19" i="7"/>
  <c r="L19" i="7"/>
  <c r="J19" i="7"/>
  <c r="H19" i="7"/>
  <c r="F19" i="7"/>
  <c r="O18" i="7"/>
  <c r="P18" i="7" s="1"/>
  <c r="N18" i="7"/>
  <c r="L18" i="7"/>
  <c r="J18" i="7"/>
  <c r="H18" i="7"/>
  <c r="F18" i="7"/>
  <c r="O17" i="7"/>
  <c r="P17" i="7" s="1"/>
  <c r="N17" i="7"/>
  <c r="L17" i="7"/>
  <c r="J17" i="7"/>
  <c r="H17" i="7"/>
  <c r="F17" i="7"/>
  <c r="O14" i="7"/>
  <c r="P14" i="7" s="1"/>
  <c r="N14" i="7"/>
  <c r="L14" i="7"/>
  <c r="J14" i="7"/>
  <c r="H14" i="7"/>
  <c r="F14" i="7"/>
  <c r="O15" i="7"/>
  <c r="P15" i="7" s="1"/>
  <c r="N15" i="7"/>
  <c r="L15" i="7"/>
  <c r="J15" i="7"/>
  <c r="H15" i="7"/>
  <c r="F15" i="7"/>
  <c r="O13" i="7"/>
  <c r="P13" i="7" s="1"/>
  <c r="N13" i="7"/>
  <c r="L13" i="7"/>
  <c r="J13" i="7"/>
  <c r="H13" i="7"/>
  <c r="F13" i="7"/>
  <c r="F16" i="7"/>
  <c r="H16" i="7"/>
  <c r="J16" i="7"/>
  <c r="F21" i="7"/>
  <c r="H21" i="7"/>
  <c r="J21" i="7"/>
  <c r="F22" i="7"/>
  <c r="H22" i="7"/>
  <c r="J22" i="7"/>
  <c r="F23" i="7"/>
  <c r="H23" i="7"/>
  <c r="J23" i="7"/>
  <c r="F24" i="7"/>
  <c r="H24" i="7"/>
  <c r="J24" i="7"/>
  <c r="F25" i="7"/>
  <c r="H25" i="7"/>
  <c r="J25" i="7"/>
  <c r="F26" i="7"/>
  <c r="H26" i="7"/>
  <c r="J26" i="7"/>
  <c r="F27" i="7"/>
  <c r="H27" i="7"/>
  <c r="J27" i="7"/>
  <c r="F28" i="7"/>
  <c r="H28" i="7"/>
  <c r="J28" i="7"/>
  <c r="F29" i="7"/>
  <c r="H29" i="7"/>
  <c r="J29" i="7"/>
  <c r="F30" i="7"/>
  <c r="H30" i="7"/>
  <c r="J30" i="7"/>
  <c r="L16" i="7"/>
  <c r="L21" i="7"/>
  <c r="L22" i="7"/>
  <c r="L23" i="7"/>
  <c r="L24" i="7"/>
  <c r="L25" i="7"/>
  <c r="L26" i="7"/>
  <c r="L27" i="7"/>
  <c r="L28" i="7"/>
  <c r="L29" i="7"/>
  <c r="F10" i="7"/>
  <c r="H10" i="7"/>
  <c r="J10" i="7"/>
  <c r="L10" i="7"/>
  <c r="F11" i="7"/>
  <c r="H11" i="7"/>
  <c r="J11" i="7"/>
  <c r="L11" i="7"/>
  <c r="F12" i="7"/>
  <c r="H12" i="7"/>
  <c r="J12" i="7"/>
  <c r="L12" i="7"/>
  <c r="K47" i="5" l="1"/>
  <c r="I47" i="5"/>
  <c r="G47" i="5"/>
  <c r="K46" i="5"/>
  <c r="I46" i="5"/>
  <c r="G46" i="5"/>
  <c r="E29" i="5"/>
  <c r="G29" i="5"/>
  <c r="I29" i="5"/>
  <c r="K29" i="5"/>
  <c r="M29" i="5"/>
  <c r="N29" i="5"/>
  <c r="O29" i="5" s="1"/>
  <c r="K23" i="5"/>
  <c r="M11" i="5"/>
  <c r="O11" i="5"/>
  <c r="E12" i="5"/>
  <c r="G12" i="5"/>
  <c r="I12" i="5"/>
  <c r="K12" i="5"/>
  <c r="M12" i="5"/>
  <c r="O12" i="5"/>
  <c r="E13" i="5"/>
  <c r="G13" i="5"/>
  <c r="I13" i="5"/>
  <c r="K13" i="5"/>
  <c r="M13" i="5"/>
  <c r="O13" i="5"/>
  <c r="E14" i="5"/>
  <c r="G14" i="5"/>
  <c r="I14" i="5"/>
  <c r="K14" i="5"/>
  <c r="M14" i="5"/>
  <c r="O14" i="5"/>
  <c r="E15" i="5"/>
  <c r="G15" i="5"/>
  <c r="I15" i="5"/>
  <c r="K15" i="5"/>
  <c r="M15" i="5"/>
  <c r="O15" i="5"/>
  <c r="N22" i="7"/>
  <c r="O22" i="7"/>
  <c r="P22" i="7" s="1"/>
  <c r="N24" i="7"/>
  <c r="O24" i="7"/>
  <c r="P24" i="7" s="1"/>
  <c r="N25" i="7"/>
  <c r="O25" i="7"/>
  <c r="P25" i="7" s="1"/>
  <c r="N26" i="7"/>
  <c r="O26" i="7"/>
  <c r="P26" i="7" s="1"/>
  <c r="N27" i="7"/>
  <c r="O27" i="7"/>
  <c r="P27" i="7" s="1"/>
  <c r="N28" i="7"/>
  <c r="O28" i="7"/>
  <c r="P28" i="7" s="1"/>
  <c r="N29" i="7"/>
  <c r="O29" i="7"/>
  <c r="P29" i="7" s="1"/>
  <c r="L30" i="7"/>
  <c r="N30" i="7"/>
  <c r="O30" i="7"/>
  <c r="P30" i="7" s="1"/>
  <c r="N23" i="7"/>
  <c r="O23" i="7"/>
  <c r="P23" i="7" s="1"/>
  <c r="N11" i="7"/>
  <c r="O11" i="7"/>
  <c r="P11" i="7" s="1"/>
  <c r="N12" i="7"/>
  <c r="O12" i="7"/>
  <c r="P12" i="7" s="1"/>
  <c r="N16" i="7"/>
  <c r="O16" i="7"/>
  <c r="P16" i="7" s="1"/>
  <c r="N21" i="7"/>
  <c r="O21" i="7"/>
  <c r="P21" i="7" s="1"/>
  <c r="F83" i="7" l="1"/>
  <c r="H83" i="7"/>
  <c r="J83" i="7"/>
  <c r="L83" i="7"/>
  <c r="N83" i="7"/>
  <c r="P83" i="7"/>
  <c r="P81" i="7"/>
  <c r="N81" i="7"/>
  <c r="L81" i="7"/>
  <c r="J81" i="7"/>
  <c r="H81" i="7"/>
  <c r="P80" i="7"/>
  <c r="N80" i="7"/>
  <c r="L80" i="7"/>
  <c r="J80" i="7"/>
  <c r="H80" i="7"/>
  <c r="H78" i="7"/>
  <c r="J78" i="7"/>
  <c r="L78" i="7"/>
  <c r="N78" i="7"/>
  <c r="P78" i="7"/>
  <c r="E78" i="4"/>
  <c r="G78" i="4"/>
  <c r="I78" i="4"/>
  <c r="K78" i="4"/>
  <c r="M78" i="4"/>
  <c r="N78" i="4"/>
  <c r="O78" i="4" s="1"/>
  <c r="E37" i="4"/>
  <c r="E25" i="4"/>
  <c r="G25" i="4"/>
  <c r="I25" i="4"/>
  <c r="K25" i="4"/>
  <c r="M25" i="4"/>
  <c r="N25" i="4"/>
  <c r="O25" i="4" s="1"/>
  <c r="N14" i="4"/>
  <c r="O14" i="4" s="1"/>
  <c r="M14" i="4"/>
  <c r="K14" i="4"/>
  <c r="I14" i="4"/>
  <c r="G14" i="4"/>
  <c r="E14" i="4"/>
  <c r="N13" i="4"/>
  <c r="O13" i="4" s="1"/>
  <c r="M13" i="4"/>
  <c r="K13" i="4"/>
  <c r="I13" i="4"/>
  <c r="G13" i="4"/>
  <c r="E13" i="4"/>
  <c r="N12" i="4"/>
  <c r="O12" i="4" s="1"/>
  <c r="M12" i="4"/>
  <c r="K12" i="4"/>
  <c r="I12" i="4"/>
  <c r="G12" i="4"/>
  <c r="E12" i="4"/>
  <c r="N11" i="4"/>
  <c r="O11" i="4" s="1"/>
  <c r="M11" i="4"/>
  <c r="K11" i="4"/>
  <c r="I11" i="4"/>
  <c r="G11" i="4"/>
  <c r="E11" i="4"/>
  <c r="K102" i="3"/>
  <c r="I102" i="3"/>
  <c r="G102" i="3"/>
  <c r="K101" i="3"/>
  <c r="I101" i="3"/>
  <c r="G101" i="3"/>
  <c r="K100" i="3"/>
  <c r="I100" i="3"/>
  <c r="G100" i="3"/>
  <c r="K99" i="3"/>
  <c r="I99" i="3"/>
  <c r="G99" i="3"/>
  <c r="N90" i="3"/>
  <c r="O90" i="3" s="1"/>
  <c r="M90" i="3"/>
  <c r="K90" i="3"/>
  <c r="I90" i="3"/>
  <c r="G90" i="3"/>
  <c r="E90" i="3"/>
  <c r="G65" i="3"/>
  <c r="I65" i="3"/>
  <c r="K65" i="3"/>
  <c r="M65" i="3"/>
  <c r="E65" i="3"/>
  <c r="N55" i="3"/>
  <c r="N56" i="3"/>
  <c r="N57" i="3"/>
  <c r="N58" i="3"/>
  <c r="N59" i="3"/>
  <c r="N60" i="3"/>
  <c r="N61" i="3"/>
  <c r="N62" i="3"/>
  <c r="N63" i="3"/>
  <c r="N64" i="3"/>
  <c r="N54" i="3"/>
  <c r="O54" i="3" s="1"/>
  <c r="I54" i="3"/>
  <c r="K54" i="3"/>
  <c r="M54" i="3"/>
  <c r="N27" i="3" l="1"/>
  <c r="N28" i="3"/>
  <c r="N29" i="3"/>
  <c r="N30" i="3"/>
  <c r="N26" i="3"/>
  <c r="K26" i="3"/>
  <c r="M26" i="3"/>
  <c r="I26" i="3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M19" i="3"/>
  <c r="M20" i="3"/>
  <c r="M24" i="3"/>
  <c r="M23" i="3"/>
  <c r="K19" i="3"/>
  <c r="K20" i="3"/>
  <c r="K21" i="3"/>
  <c r="M21" i="3"/>
  <c r="K22" i="3"/>
  <c r="M22" i="3"/>
  <c r="K23" i="3"/>
  <c r="K24" i="3"/>
  <c r="K25" i="3"/>
  <c r="M25" i="3"/>
  <c r="E19" i="3"/>
  <c r="G19" i="3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10" i="3"/>
  <c r="O10" i="3" s="1"/>
  <c r="M10" i="3"/>
  <c r="G10" i="3"/>
  <c r="I10" i="3"/>
  <c r="K10" i="3"/>
  <c r="E11" i="3"/>
  <c r="G11" i="3"/>
  <c r="I11" i="3"/>
  <c r="K11" i="3"/>
  <c r="M11" i="3"/>
  <c r="E12" i="3"/>
  <c r="G12" i="3"/>
  <c r="I12" i="3"/>
  <c r="K12" i="3"/>
  <c r="M12" i="3"/>
  <c r="E13" i="3"/>
  <c r="G13" i="3"/>
  <c r="I13" i="3"/>
  <c r="K13" i="3"/>
  <c r="M13" i="3"/>
  <c r="E14" i="3"/>
  <c r="G14" i="3"/>
  <c r="I14" i="3"/>
  <c r="K14" i="3"/>
  <c r="M14" i="3"/>
  <c r="E15" i="3"/>
  <c r="G15" i="3"/>
  <c r="I15" i="3"/>
  <c r="K15" i="3"/>
  <c r="M15" i="3"/>
  <c r="E16" i="3"/>
  <c r="G16" i="3"/>
  <c r="I16" i="3"/>
  <c r="K16" i="3"/>
  <c r="M16" i="3"/>
  <c r="E17" i="3"/>
  <c r="G17" i="3"/>
  <c r="I17" i="3"/>
  <c r="K17" i="3"/>
  <c r="M17" i="3"/>
  <c r="E18" i="3"/>
  <c r="G18" i="3"/>
  <c r="I18" i="3"/>
  <c r="K18" i="3"/>
  <c r="M18" i="3"/>
  <c r="E109" i="6"/>
  <c r="G109" i="6"/>
  <c r="I109" i="6"/>
  <c r="K109" i="6"/>
  <c r="M109" i="6"/>
  <c r="N109" i="6"/>
  <c r="O109" i="6" s="1"/>
  <c r="E110" i="6"/>
  <c r="G110" i="6"/>
  <c r="I110" i="6"/>
  <c r="K110" i="6"/>
  <c r="M110" i="6"/>
  <c r="N110" i="6"/>
  <c r="O110" i="6" s="1"/>
  <c r="E111" i="6"/>
  <c r="G111" i="6"/>
  <c r="I111" i="6"/>
  <c r="K111" i="6"/>
  <c r="M111" i="6"/>
  <c r="N111" i="6"/>
  <c r="O111" i="6" s="1"/>
  <c r="E112" i="6"/>
  <c r="G112" i="6"/>
  <c r="I112" i="6"/>
  <c r="K112" i="6"/>
  <c r="M112" i="6"/>
  <c r="N112" i="6"/>
  <c r="O112" i="6" s="1"/>
  <c r="E113" i="6"/>
  <c r="G113" i="6"/>
  <c r="I113" i="6"/>
  <c r="K113" i="6"/>
  <c r="M113" i="6"/>
  <c r="N113" i="6"/>
  <c r="O113" i="6" s="1"/>
  <c r="E114" i="6"/>
  <c r="G114" i="6"/>
  <c r="I114" i="6"/>
  <c r="K114" i="6"/>
  <c r="M114" i="6"/>
  <c r="N114" i="6"/>
  <c r="O114" i="6" s="1"/>
  <c r="K98" i="6"/>
  <c r="M98" i="6"/>
  <c r="N98" i="6"/>
  <c r="O98" i="6" s="1"/>
  <c r="E98" i="6"/>
  <c r="G98" i="6"/>
  <c r="I98" i="6"/>
  <c r="E99" i="6"/>
  <c r="G99" i="6"/>
  <c r="I99" i="6"/>
  <c r="K99" i="6"/>
  <c r="M99" i="6"/>
  <c r="N99" i="6"/>
  <c r="O99" i="6" s="1"/>
  <c r="E100" i="6"/>
  <c r="G100" i="6"/>
  <c r="I100" i="6"/>
  <c r="K100" i="6"/>
  <c r="M100" i="6"/>
  <c r="N100" i="6"/>
  <c r="O100" i="6" s="1"/>
  <c r="E101" i="6"/>
  <c r="G101" i="6"/>
  <c r="I101" i="6"/>
  <c r="K101" i="6"/>
  <c r="M101" i="6"/>
  <c r="N101" i="6"/>
  <c r="O101" i="6" s="1"/>
  <c r="E102" i="6"/>
  <c r="G102" i="6"/>
  <c r="I102" i="6"/>
  <c r="K102" i="6"/>
  <c r="M102" i="6"/>
  <c r="N102" i="6"/>
  <c r="O102" i="6" s="1"/>
  <c r="E103" i="6"/>
  <c r="G103" i="6"/>
  <c r="I103" i="6"/>
  <c r="K103" i="6"/>
  <c r="M103" i="6"/>
  <c r="N103" i="6"/>
  <c r="O103" i="6" s="1"/>
  <c r="E104" i="6"/>
  <c r="G104" i="6"/>
  <c r="I104" i="6"/>
  <c r="K104" i="6"/>
  <c r="M104" i="6"/>
  <c r="N104" i="6"/>
  <c r="O104" i="6" s="1"/>
  <c r="E105" i="6"/>
  <c r="G105" i="6"/>
  <c r="I105" i="6"/>
  <c r="K105" i="6"/>
  <c r="M105" i="6"/>
  <c r="N105" i="6"/>
  <c r="O105" i="6" s="1"/>
  <c r="E106" i="6"/>
  <c r="G106" i="6"/>
  <c r="I106" i="6"/>
  <c r="K106" i="6"/>
  <c r="M106" i="6"/>
  <c r="N106" i="6"/>
  <c r="O106" i="6" s="1"/>
  <c r="E107" i="6"/>
  <c r="G107" i="6"/>
  <c r="I107" i="6"/>
  <c r="K107" i="6"/>
  <c r="M107" i="6"/>
  <c r="N107" i="6"/>
  <c r="O107" i="6" s="1"/>
  <c r="E108" i="6"/>
  <c r="G108" i="6"/>
  <c r="I108" i="6"/>
  <c r="K108" i="6"/>
  <c r="M108" i="6"/>
  <c r="N108" i="6"/>
  <c r="O108" i="6" s="1"/>
  <c r="E129" i="6"/>
  <c r="G129" i="6"/>
  <c r="I129" i="6"/>
  <c r="K129" i="6"/>
  <c r="M129" i="6"/>
  <c r="N129" i="6"/>
  <c r="O129" i="6" s="1"/>
  <c r="K75" i="6"/>
  <c r="M75" i="6"/>
  <c r="N75" i="6"/>
  <c r="O75" i="6" s="1"/>
  <c r="K76" i="6"/>
  <c r="M76" i="6"/>
  <c r="N76" i="6"/>
  <c r="O76" i="6" s="1"/>
  <c r="K77" i="6"/>
  <c r="M77" i="6"/>
  <c r="N77" i="6"/>
  <c r="O77" i="6" s="1"/>
  <c r="K78" i="6"/>
  <c r="M78" i="6"/>
  <c r="N78" i="6"/>
  <c r="O78" i="6" s="1"/>
  <c r="K79" i="6"/>
  <c r="M79" i="6"/>
  <c r="N79" i="6"/>
  <c r="O79" i="6" s="1"/>
  <c r="K80" i="6"/>
  <c r="M80" i="6"/>
  <c r="N80" i="6"/>
  <c r="O80" i="6" s="1"/>
  <c r="K81" i="6"/>
  <c r="M81" i="6"/>
  <c r="N81" i="6"/>
  <c r="O81" i="6" s="1"/>
  <c r="K82" i="6"/>
  <c r="M82" i="6"/>
  <c r="N82" i="6"/>
  <c r="O82" i="6" s="1"/>
  <c r="K83" i="6"/>
  <c r="M83" i="6"/>
  <c r="N83" i="6"/>
  <c r="O83" i="6" s="1"/>
  <c r="K84" i="6"/>
  <c r="M84" i="6"/>
  <c r="N84" i="6"/>
  <c r="O84" i="6" s="1"/>
  <c r="G75" i="6"/>
  <c r="I75" i="6"/>
  <c r="E26" i="6"/>
  <c r="G26" i="6"/>
  <c r="I26" i="6"/>
  <c r="K26" i="6"/>
  <c r="M26" i="6"/>
  <c r="N26" i="6"/>
  <c r="O26" i="6" s="1"/>
  <c r="E27" i="6"/>
  <c r="G27" i="6"/>
  <c r="I27" i="6"/>
  <c r="K27" i="6"/>
  <c r="M27" i="6"/>
  <c r="N27" i="6"/>
  <c r="O27" i="6" s="1"/>
  <c r="E28" i="6"/>
  <c r="G28" i="6"/>
  <c r="I28" i="6"/>
  <c r="K28" i="6"/>
  <c r="M28" i="6"/>
  <c r="N28" i="6"/>
  <c r="O28" i="6" s="1"/>
  <c r="E29" i="6"/>
  <c r="G29" i="6"/>
  <c r="I29" i="6"/>
  <c r="K29" i="6"/>
  <c r="M29" i="6"/>
  <c r="N29" i="6"/>
  <c r="O29" i="6" s="1"/>
  <c r="E30" i="6"/>
  <c r="G30" i="6"/>
  <c r="I30" i="6"/>
  <c r="K30" i="6"/>
  <c r="M30" i="6"/>
  <c r="N30" i="6"/>
  <c r="O30" i="6" s="1"/>
  <c r="E31" i="6"/>
  <c r="G31" i="6"/>
  <c r="I31" i="6"/>
  <c r="K31" i="6"/>
  <c r="M31" i="6"/>
  <c r="N31" i="6"/>
  <c r="O31" i="6" s="1"/>
  <c r="E32" i="6"/>
  <c r="G32" i="6"/>
  <c r="I32" i="6"/>
  <c r="K32" i="6"/>
  <c r="M32" i="6"/>
  <c r="N32" i="6"/>
  <c r="O32" i="6" s="1"/>
  <c r="E33" i="6"/>
  <c r="G33" i="6"/>
  <c r="I33" i="6"/>
  <c r="K33" i="6"/>
  <c r="M33" i="6"/>
  <c r="N33" i="6"/>
  <c r="O33" i="6" s="1"/>
  <c r="E34" i="6"/>
  <c r="G34" i="6"/>
  <c r="I34" i="6"/>
  <c r="K34" i="6"/>
  <c r="M34" i="6"/>
  <c r="N34" i="6"/>
  <c r="O34" i="6" s="1"/>
  <c r="M13" i="6"/>
  <c r="N13" i="6"/>
  <c r="O13" i="6" s="1"/>
  <c r="I13" i="6"/>
  <c r="K13" i="6"/>
  <c r="N21" i="6"/>
  <c r="O21" i="6" s="1"/>
  <c r="M21" i="6"/>
  <c r="K21" i="6"/>
  <c r="I21" i="6"/>
  <c r="G21" i="6"/>
  <c r="E21" i="6"/>
  <c r="E14" i="6"/>
  <c r="G14" i="6"/>
  <c r="I14" i="6"/>
  <c r="K14" i="6"/>
  <c r="M14" i="6"/>
  <c r="N14" i="6"/>
  <c r="O14" i="6" s="1"/>
  <c r="E15" i="6"/>
  <c r="G15" i="6"/>
  <c r="I15" i="6"/>
  <c r="K15" i="6"/>
  <c r="M15" i="6"/>
  <c r="N15" i="6"/>
  <c r="O15" i="6" s="1"/>
  <c r="E16" i="6"/>
  <c r="G16" i="6"/>
  <c r="I16" i="6"/>
  <c r="K16" i="6"/>
  <c r="M16" i="6"/>
  <c r="N16" i="6"/>
  <c r="O16" i="6" s="1"/>
  <c r="E17" i="6"/>
  <c r="G17" i="6"/>
  <c r="I17" i="6"/>
  <c r="K17" i="6"/>
  <c r="M17" i="6"/>
  <c r="N17" i="6"/>
  <c r="O17" i="6" s="1"/>
  <c r="E18" i="6"/>
  <c r="G18" i="6"/>
  <c r="I18" i="6"/>
  <c r="K18" i="6"/>
  <c r="M18" i="6"/>
  <c r="N18" i="6"/>
  <c r="O18" i="6" s="1"/>
  <c r="E19" i="6"/>
  <c r="G19" i="6"/>
  <c r="I19" i="6"/>
  <c r="K19" i="6"/>
  <c r="M19" i="6"/>
  <c r="N19" i="6"/>
  <c r="O19" i="6" s="1"/>
  <c r="E20" i="6"/>
  <c r="G20" i="6"/>
  <c r="I20" i="6"/>
  <c r="K20" i="6"/>
  <c r="M20" i="6"/>
  <c r="N20" i="6"/>
  <c r="O20" i="6" s="1"/>
  <c r="E22" i="6"/>
  <c r="G22" i="6"/>
  <c r="I22" i="6"/>
  <c r="K22" i="6"/>
  <c r="M22" i="6"/>
  <c r="N22" i="6"/>
  <c r="O22" i="6" s="1"/>
  <c r="E32" i="1"/>
  <c r="G32" i="1"/>
  <c r="I32" i="1"/>
  <c r="K32" i="1"/>
  <c r="M32" i="1"/>
  <c r="O32" i="1"/>
  <c r="E33" i="1"/>
  <c r="G33" i="1"/>
  <c r="I33" i="1"/>
  <c r="K33" i="1"/>
  <c r="M33" i="1"/>
  <c r="O33" i="1"/>
  <c r="E31" i="1"/>
  <c r="G31" i="1"/>
  <c r="I31" i="1"/>
  <c r="K31" i="1"/>
  <c r="M31" i="1"/>
  <c r="O31" i="1"/>
  <c r="M30" i="1"/>
  <c r="K30" i="1"/>
  <c r="I30" i="1"/>
  <c r="O30" i="1"/>
  <c r="G30" i="1"/>
  <c r="E30" i="1"/>
  <c r="M29" i="1"/>
  <c r="K29" i="1"/>
  <c r="I29" i="1"/>
  <c r="O29" i="1"/>
  <c r="G29" i="1"/>
  <c r="E29" i="1"/>
  <c r="I23" i="1"/>
  <c r="K23" i="1"/>
  <c r="M23" i="1"/>
  <c r="K10" i="1"/>
  <c r="M10" i="1"/>
  <c r="N10" i="1"/>
  <c r="O10" i="1" s="1"/>
  <c r="G10" i="1"/>
  <c r="I10" i="1"/>
  <c r="E11" i="1"/>
  <c r="G11" i="1"/>
  <c r="I11" i="1"/>
  <c r="K11" i="1"/>
  <c r="M11" i="1"/>
  <c r="N11" i="1"/>
  <c r="O11" i="1" s="1"/>
  <c r="E12" i="1"/>
  <c r="G12" i="1"/>
  <c r="I12" i="1"/>
  <c r="K12" i="1"/>
  <c r="M12" i="1"/>
  <c r="N12" i="1"/>
  <c r="O12" i="1" s="1"/>
  <c r="E13" i="1"/>
  <c r="G13" i="1"/>
  <c r="I13" i="1"/>
  <c r="K13" i="1"/>
  <c r="M13" i="1"/>
  <c r="N13" i="1"/>
  <c r="O13" i="1" s="1"/>
  <c r="E14" i="1"/>
  <c r="G14" i="1"/>
  <c r="I14" i="1"/>
  <c r="K14" i="1"/>
  <c r="M14" i="1"/>
  <c r="N14" i="1"/>
  <c r="O14" i="1" s="1"/>
  <c r="E15" i="1"/>
  <c r="G15" i="1"/>
  <c r="I15" i="1"/>
  <c r="K15" i="1"/>
  <c r="M15" i="1"/>
  <c r="N15" i="1"/>
  <c r="O15" i="1" s="1"/>
  <c r="E16" i="1"/>
  <c r="G16" i="1"/>
  <c r="I16" i="1"/>
  <c r="K16" i="1"/>
  <c r="M16" i="1"/>
  <c r="N16" i="1"/>
  <c r="O16" i="1" s="1"/>
  <c r="E17" i="1"/>
  <c r="G17" i="1"/>
  <c r="I17" i="1"/>
  <c r="K17" i="1"/>
  <c r="M17" i="1"/>
  <c r="N17" i="1"/>
  <c r="O17" i="1" s="1"/>
  <c r="E18" i="1"/>
  <c r="G18" i="1"/>
  <c r="I18" i="1"/>
  <c r="K18" i="1"/>
  <c r="M18" i="1"/>
  <c r="N18" i="1"/>
  <c r="O18" i="1" s="1"/>
  <c r="E19" i="1"/>
  <c r="G19" i="1"/>
  <c r="I19" i="1"/>
  <c r="K19" i="1"/>
  <c r="M19" i="1"/>
  <c r="N19" i="1"/>
  <c r="O19" i="1" s="1"/>
  <c r="E20" i="1"/>
  <c r="G20" i="1"/>
  <c r="I20" i="1"/>
  <c r="K20" i="1"/>
  <c r="M20" i="1"/>
  <c r="N20" i="1"/>
  <c r="O20" i="1" s="1"/>
  <c r="E21" i="1"/>
  <c r="G21" i="1"/>
  <c r="I21" i="1"/>
  <c r="K21" i="1"/>
  <c r="M21" i="1"/>
  <c r="N21" i="1"/>
  <c r="O21" i="1" s="1"/>
  <c r="E98" i="1"/>
  <c r="G98" i="1"/>
  <c r="I98" i="1"/>
  <c r="K98" i="1"/>
  <c r="M98" i="1"/>
  <c r="N98" i="1"/>
  <c r="O98" i="1" s="1"/>
  <c r="E99" i="1"/>
  <c r="G99" i="1"/>
  <c r="I99" i="1"/>
  <c r="K99" i="1"/>
  <c r="M99" i="1"/>
  <c r="N99" i="1"/>
  <c r="O99" i="1" s="1"/>
  <c r="E100" i="1"/>
  <c r="G100" i="1"/>
  <c r="I100" i="1"/>
  <c r="K100" i="1"/>
  <c r="M100" i="1"/>
  <c r="N100" i="1"/>
  <c r="O100" i="1" s="1"/>
  <c r="K87" i="1"/>
  <c r="M87" i="1"/>
  <c r="N87" i="1"/>
  <c r="O87" i="1" s="1"/>
  <c r="I87" i="1"/>
  <c r="E71" i="1" l="1"/>
  <c r="G71" i="1"/>
  <c r="I71" i="1"/>
  <c r="K71" i="1"/>
  <c r="M71" i="1"/>
  <c r="N71" i="1"/>
  <c r="O71" i="1" s="1"/>
  <c r="E73" i="1"/>
  <c r="G73" i="1"/>
  <c r="I73" i="1"/>
  <c r="E63" i="1"/>
  <c r="G63" i="1"/>
  <c r="I63" i="1"/>
  <c r="E62" i="1"/>
  <c r="G62" i="1"/>
  <c r="I62" i="1"/>
  <c r="K62" i="1"/>
  <c r="N86" i="2"/>
  <c r="E20" i="2"/>
  <c r="G20" i="2"/>
  <c r="I20" i="2"/>
  <c r="K20" i="2"/>
  <c r="M20" i="2"/>
  <c r="N20" i="2"/>
  <c r="O20" i="2" s="1"/>
  <c r="E21" i="2"/>
  <c r="G21" i="2"/>
  <c r="I21" i="2"/>
  <c r="K21" i="2"/>
  <c r="M21" i="2"/>
  <c r="N21" i="2"/>
  <c r="O21" i="2" s="1"/>
  <c r="E22" i="2"/>
  <c r="G22" i="2"/>
  <c r="I22" i="2"/>
  <c r="K22" i="2"/>
  <c r="M22" i="2"/>
  <c r="N22" i="2"/>
  <c r="O22" i="2" s="1"/>
  <c r="E23" i="2"/>
  <c r="G23" i="2"/>
  <c r="I23" i="2"/>
  <c r="K23" i="2"/>
  <c r="M23" i="2"/>
  <c r="N23" i="2"/>
  <c r="O23" i="2" s="1"/>
  <c r="E24" i="2"/>
  <c r="G24" i="2"/>
  <c r="I24" i="2"/>
  <c r="K24" i="2"/>
  <c r="M24" i="2"/>
  <c r="N24" i="2"/>
  <c r="O24" i="2" s="1"/>
  <c r="N10" i="2" l="1"/>
  <c r="O10" i="2" s="1"/>
  <c r="K10" i="2"/>
  <c r="M10" i="2"/>
  <c r="I10" i="2"/>
  <c r="G10" i="2"/>
  <c r="E11" i="2" l="1"/>
  <c r="G11" i="2"/>
  <c r="I11" i="2"/>
  <c r="K11" i="2"/>
  <c r="M11" i="2"/>
  <c r="N11" i="2"/>
  <c r="O11" i="2" s="1"/>
  <c r="E12" i="2"/>
  <c r="G12" i="2"/>
  <c r="I12" i="2"/>
  <c r="K12" i="2"/>
  <c r="M12" i="2"/>
  <c r="N12" i="2"/>
  <c r="O12" i="2" s="1"/>
  <c r="E13" i="2"/>
  <c r="G13" i="2"/>
  <c r="I13" i="2"/>
  <c r="K13" i="2"/>
  <c r="M13" i="2"/>
  <c r="N13" i="2"/>
  <c r="O13" i="2" s="1"/>
  <c r="E14" i="2"/>
  <c r="G14" i="2"/>
  <c r="I14" i="2"/>
  <c r="K14" i="2"/>
  <c r="M14" i="2"/>
  <c r="N14" i="2"/>
  <c r="O14" i="2" s="1"/>
  <c r="E15" i="2"/>
  <c r="G15" i="2"/>
  <c r="I15" i="2"/>
  <c r="K15" i="2"/>
  <c r="M15" i="2"/>
  <c r="N15" i="2"/>
  <c r="O15" i="2" s="1"/>
  <c r="E16" i="2"/>
  <c r="G16" i="2"/>
  <c r="I16" i="2"/>
  <c r="K16" i="2"/>
  <c r="M16" i="2"/>
  <c r="N16" i="2"/>
  <c r="O16" i="2" s="1"/>
  <c r="E17" i="2"/>
  <c r="G17" i="2"/>
  <c r="I17" i="2"/>
  <c r="K17" i="2"/>
  <c r="M17" i="2"/>
  <c r="N17" i="2"/>
  <c r="O17" i="2" s="1"/>
  <c r="E18" i="2"/>
  <c r="G18" i="2"/>
  <c r="I18" i="2"/>
  <c r="K18" i="2"/>
  <c r="M18" i="2"/>
  <c r="N18" i="2"/>
  <c r="O18" i="2" s="1"/>
  <c r="E10" i="2"/>
  <c r="N73" i="2" l="1"/>
  <c r="K71" i="2"/>
  <c r="M71" i="2"/>
  <c r="N71" i="2"/>
  <c r="I71" i="2"/>
  <c r="E68" i="2"/>
  <c r="G68" i="2"/>
  <c r="I68" i="2"/>
  <c r="N82" i="2"/>
  <c r="N57" i="2"/>
  <c r="N51" i="2"/>
  <c r="N47" i="2"/>
  <c r="N48" i="2"/>
  <c r="N49" i="2"/>
  <c r="N50" i="2"/>
  <c r="N52" i="2"/>
  <c r="N53" i="2"/>
  <c r="N54" i="2"/>
  <c r="N46" i="2"/>
  <c r="N45" i="2"/>
  <c r="N40" i="2"/>
  <c r="N35" i="2"/>
  <c r="M35" i="2"/>
  <c r="N36" i="2"/>
  <c r="N37" i="2"/>
  <c r="N38" i="2"/>
  <c r="N39" i="2"/>
  <c r="N41" i="2"/>
  <c r="N42" i="2"/>
  <c r="N43" i="2"/>
  <c r="N34" i="2"/>
  <c r="O117" i="7" l="1"/>
  <c r="P117" i="7" s="1"/>
  <c r="N117" i="7"/>
  <c r="L117" i="7"/>
  <c r="J117" i="7"/>
  <c r="H117" i="7"/>
  <c r="F117" i="7"/>
  <c r="P112" i="7"/>
  <c r="P109" i="7"/>
  <c r="N109" i="7"/>
  <c r="L109" i="7"/>
  <c r="J109" i="7"/>
  <c r="H109" i="7"/>
  <c r="F109" i="7"/>
  <c r="P82" i="7"/>
  <c r="N82" i="7"/>
  <c r="L82" i="7"/>
  <c r="J82" i="7"/>
  <c r="H82" i="7"/>
  <c r="F82" i="7"/>
  <c r="F81" i="7"/>
  <c r="F80" i="7"/>
  <c r="P79" i="7"/>
  <c r="N79" i="7"/>
  <c r="L79" i="7"/>
  <c r="J79" i="7"/>
  <c r="H79" i="7"/>
  <c r="F79" i="7"/>
  <c r="F78" i="7"/>
  <c r="P77" i="7"/>
  <c r="N77" i="7"/>
  <c r="L77" i="7"/>
  <c r="J77" i="7"/>
  <c r="H77" i="7"/>
  <c r="F77" i="7"/>
  <c r="P76" i="7"/>
  <c r="N76" i="7"/>
  <c r="L76" i="7"/>
  <c r="J76" i="7"/>
  <c r="H76" i="7"/>
  <c r="F76" i="7"/>
  <c r="P75" i="7"/>
  <c r="N75" i="7"/>
  <c r="L75" i="7"/>
  <c r="J75" i="7"/>
  <c r="H75" i="7"/>
  <c r="F75" i="7"/>
  <c r="P74" i="7"/>
  <c r="N74" i="7"/>
  <c r="L74" i="7"/>
  <c r="J74" i="7"/>
  <c r="H74" i="7"/>
  <c r="F74" i="7"/>
  <c r="P72" i="7"/>
  <c r="N72" i="7"/>
  <c r="L72" i="7"/>
  <c r="J72" i="7"/>
  <c r="H72" i="7"/>
  <c r="F72" i="7"/>
  <c r="P71" i="7"/>
  <c r="N71" i="7"/>
  <c r="L71" i="7"/>
  <c r="J71" i="7"/>
  <c r="H71" i="7"/>
  <c r="F71" i="7"/>
  <c r="P70" i="7"/>
  <c r="N70" i="7"/>
  <c r="L70" i="7"/>
  <c r="J70" i="7"/>
  <c r="H70" i="7"/>
  <c r="F70" i="7"/>
  <c r="P69" i="7"/>
  <c r="N69" i="7"/>
  <c r="L69" i="7"/>
  <c r="J69" i="7"/>
  <c r="H69" i="7"/>
  <c r="F69" i="7"/>
  <c r="P68" i="7"/>
  <c r="N68" i="7"/>
  <c r="L68" i="7"/>
  <c r="J68" i="7"/>
  <c r="H68" i="7"/>
  <c r="F68" i="7"/>
  <c r="P67" i="7"/>
  <c r="N67" i="7"/>
  <c r="L67" i="7"/>
  <c r="J67" i="7"/>
  <c r="H67" i="7"/>
  <c r="F67" i="7"/>
  <c r="P66" i="7"/>
  <c r="N66" i="7"/>
  <c r="L66" i="7"/>
  <c r="J66" i="7"/>
  <c r="H66" i="7"/>
  <c r="F66" i="7"/>
  <c r="P65" i="7"/>
  <c r="N65" i="7"/>
  <c r="L65" i="7"/>
  <c r="J65" i="7"/>
  <c r="H65" i="7"/>
  <c r="F65" i="7"/>
  <c r="P64" i="7"/>
  <c r="N64" i="7"/>
  <c r="L64" i="7"/>
  <c r="J64" i="7"/>
  <c r="H64" i="7"/>
  <c r="F64" i="7"/>
  <c r="P63" i="7"/>
  <c r="N63" i="7"/>
  <c r="L63" i="7"/>
  <c r="J63" i="7"/>
  <c r="H63" i="7"/>
  <c r="F63" i="7"/>
  <c r="O10" i="7"/>
  <c r="P10" i="7" s="1"/>
  <c r="N10" i="7"/>
  <c r="N137" i="6"/>
  <c r="O137" i="6" s="1"/>
  <c r="M137" i="6"/>
  <c r="K137" i="6"/>
  <c r="I137" i="6"/>
  <c r="G137" i="6"/>
  <c r="E137" i="6"/>
  <c r="N133" i="6"/>
  <c r="O133" i="6" s="1"/>
  <c r="M133" i="6"/>
  <c r="K133" i="6"/>
  <c r="I133" i="6"/>
  <c r="G133" i="6"/>
  <c r="E133" i="6"/>
  <c r="N130" i="6"/>
  <c r="O130" i="6" s="1"/>
  <c r="M130" i="6"/>
  <c r="K130" i="6"/>
  <c r="I130" i="6"/>
  <c r="G130" i="6"/>
  <c r="E130" i="6"/>
  <c r="N97" i="6"/>
  <c r="O97" i="6" s="1"/>
  <c r="M97" i="6"/>
  <c r="K97" i="6"/>
  <c r="I97" i="6"/>
  <c r="G97" i="6"/>
  <c r="E97" i="6"/>
  <c r="N96" i="6"/>
  <c r="O96" i="6" s="1"/>
  <c r="M96" i="6"/>
  <c r="K96" i="6"/>
  <c r="I96" i="6"/>
  <c r="G96" i="6"/>
  <c r="E96" i="6"/>
  <c r="N95" i="6"/>
  <c r="O95" i="6" s="1"/>
  <c r="M95" i="6"/>
  <c r="K95" i="6"/>
  <c r="I95" i="6"/>
  <c r="G95" i="6"/>
  <c r="E95" i="6"/>
  <c r="N94" i="6"/>
  <c r="O94" i="6" s="1"/>
  <c r="M94" i="6"/>
  <c r="K94" i="6"/>
  <c r="I94" i="6"/>
  <c r="G94" i="6"/>
  <c r="E94" i="6"/>
  <c r="N93" i="6"/>
  <c r="O93" i="6" s="1"/>
  <c r="M93" i="6"/>
  <c r="K93" i="6"/>
  <c r="I93" i="6"/>
  <c r="G93" i="6"/>
  <c r="E93" i="6"/>
  <c r="N92" i="6"/>
  <c r="O92" i="6" s="1"/>
  <c r="M92" i="6"/>
  <c r="K92" i="6"/>
  <c r="I92" i="6"/>
  <c r="G92" i="6"/>
  <c r="E92" i="6"/>
  <c r="N91" i="6"/>
  <c r="O91" i="6" s="1"/>
  <c r="M91" i="6"/>
  <c r="K91" i="6"/>
  <c r="I91" i="6"/>
  <c r="G91" i="6"/>
  <c r="E91" i="6"/>
  <c r="N90" i="6"/>
  <c r="O90" i="6" s="1"/>
  <c r="M90" i="6"/>
  <c r="K90" i="6"/>
  <c r="I90" i="6"/>
  <c r="G90" i="6"/>
  <c r="E90" i="6"/>
  <c r="N89" i="6"/>
  <c r="O89" i="6" s="1"/>
  <c r="M89" i="6"/>
  <c r="K89" i="6"/>
  <c r="G89" i="6"/>
  <c r="E89" i="6"/>
  <c r="N88" i="6"/>
  <c r="O88" i="6" s="1"/>
  <c r="M88" i="6"/>
  <c r="K88" i="6"/>
  <c r="I88" i="6"/>
  <c r="G88" i="6"/>
  <c r="E88" i="6"/>
  <c r="N87" i="6"/>
  <c r="O87" i="6" s="1"/>
  <c r="M87" i="6"/>
  <c r="K87" i="6"/>
  <c r="I87" i="6"/>
  <c r="G87" i="6"/>
  <c r="E87" i="6"/>
  <c r="N86" i="6"/>
  <c r="O86" i="6" s="1"/>
  <c r="M86" i="6"/>
  <c r="K86" i="6"/>
  <c r="I86" i="6"/>
  <c r="G86" i="6"/>
  <c r="E86" i="6"/>
  <c r="I84" i="6"/>
  <c r="G84" i="6"/>
  <c r="E84" i="6"/>
  <c r="I83" i="6"/>
  <c r="G83" i="6"/>
  <c r="E83" i="6"/>
  <c r="I82" i="6"/>
  <c r="G82" i="6"/>
  <c r="E82" i="6"/>
  <c r="I81" i="6"/>
  <c r="G81" i="6"/>
  <c r="E81" i="6"/>
  <c r="I80" i="6"/>
  <c r="G80" i="6"/>
  <c r="E80" i="6"/>
  <c r="I79" i="6"/>
  <c r="G79" i="6"/>
  <c r="E79" i="6"/>
  <c r="I78" i="6"/>
  <c r="G78" i="6"/>
  <c r="E78" i="6"/>
  <c r="I77" i="6"/>
  <c r="G77" i="6"/>
  <c r="E77" i="6"/>
  <c r="I76" i="6"/>
  <c r="G76" i="6"/>
  <c r="E76" i="6"/>
  <c r="E75" i="6"/>
  <c r="N25" i="6"/>
  <c r="O25" i="6" s="1"/>
  <c r="M25" i="6"/>
  <c r="K25" i="6"/>
  <c r="I25" i="6"/>
  <c r="G25" i="6"/>
  <c r="E25" i="6"/>
  <c r="G13" i="6"/>
  <c r="E13" i="6"/>
  <c r="G54" i="5" l="1"/>
  <c r="N54" i="5"/>
  <c r="O54" i="5" s="1"/>
  <c r="I54" i="5"/>
  <c r="K54" i="5"/>
  <c r="M54" i="5"/>
  <c r="E54" i="5"/>
  <c r="G40" i="5"/>
  <c r="N40" i="5"/>
  <c r="O40" i="5" s="1"/>
  <c r="I40" i="5"/>
  <c r="K40" i="5"/>
  <c r="M40" i="5"/>
  <c r="E40" i="5"/>
  <c r="G39" i="5"/>
  <c r="N39" i="5"/>
  <c r="O39" i="5" s="1"/>
  <c r="I39" i="5"/>
  <c r="K39" i="5"/>
  <c r="M39" i="5"/>
  <c r="E39" i="5"/>
  <c r="N58" i="5"/>
  <c r="O58" i="5" s="1"/>
  <c r="M58" i="5"/>
  <c r="K58" i="5"/>
  <c r="I58" i="5"/>
  <c r="G58" i="5"/>
  <c r="E58" i="5"/>
  <c r="N55" i="5"/>
  <c r="O55" i="5" s="1"/>
  <c r="M55" i="5"/>
  <c r="K55" i="5"/>
  <c r="I55" i="5"/>
  <c r="G55" i="5"/>
  <c r="E55" i="5"/>
  <c r="N53" i="5"/>
  <c r="O53" i="5" s="1"/>
  <c r="M53" i="5"/>
  <c r="K53" i="5"/>
  <c r="I53" i="5"/>
  <c r="G53" i="5"/>
  <c r="E53" i="5"/>
  <c r="N52" i="5"/>
  <c r="O52" i="5" s="1"/>
  <c r="M52" i="5"/>
  <c r="K52" i="5"/>
  <c r="I52" i="5"/>
  <c r="G52" i="5"/>
  <c r="E52" i="5"/>
  <c r="N51" i="5"/>
  <c r="O51" i="5" s="1"/>
  <c r="M51" i="5"/>
  <c r="K51" i="5"/>
  <c r="I51" i="5"/>
  <c r="G51" i="5"/>
  <c r="E51" i="5"/>
  <c r="N49" i="5"/>
  <c r="O49" i="5" s="1"/>
  <c r="M49" i="5"/>
  <c r="K49" i="5"/>
  <c r="I49" i="5"/>
  <c r="G49" i="5"/>
  <c r="N48" i="5"/>
  <c r="O48" i="5" s="1"/>
  <c r="M48" i="5"/>
  <c r="K48" i="5"/>
  <c r="I48" i="5"/>
  <c r="G48" i="5"/>
  <c r="E48" i="5"/>
  <c r="N47" i="5"/>
  <c r="O47" i="5" s="1"/>
  <c r="M47" i="5"/>
  <c r="E47" i="5"/>
  <c r="N46" i="5"/>
  <c r="O46" i="5" s="1"/>
  <c r="M46" i="5"/>
  <c r="E46" i="5"/>
  <c r="N45" i="5"/>
  <c r="O45" i="5" s="1"/>
  <c r="M45" i="5"/>
  <c r="K45" i="5"/>
  <c r="I45" i="5"/>
  <c r="G45" i="5"/>
  <c r="E45" i="5"/>
  <c r="N44" i="5"/>
  <c r="O44" i="5" s="1"/>
  <c r="M44" i="5"/>
  <c r="K44" i="5"/>
  <c r="I44" i="5"/>
  <c r="G44" i="5"/>
  <c r="E44" i="5"/>
  <c r="N43" i="5"/>
  <c r="O43" i="5" s="1"/>
  <c r="M43" i="5"/>
  <c r="K43" i="5"/>
  <c r="I43" i="5"/>
  <c r="G43" i="5"/>
  <c r="E43" i="5"/>
  <c r="N38" i="5"/>
  <c r="O38" i="5" s="1"/>
  <c r="M38" i="5"/>
  <c r="K38" i="5"/>
  <c r="I38" i="5"/>
  <c r="G38" i="5"/>
  <c r="E38" i="5"/>
  <c r="N37" i="5"/>
  <c r="O37" i="5" s="1"/>
  <c r="M37" i="5"/>
  <c r="K37" i="5"/>
  <c r="I37" i="5"/>
  <c r="G37" i="5"/>
  <c r="E37" i="5"/>
  <c r="N36" i="5"/>
  <c r="O36" i="5" s="1"/>
  <c r="M36" i="5"/>
  <c r="K36" i="5"/>
  <c r="I36" i="5"/>
  <c r="G36" i="5"/>
  <c r="E36" i="5"/>
  <c r="N35" i="5"/>
  <c r="O35" i="5" s="1"/>
  <c r="M35" i="5"/>
  <c r="K35" i="5"/>
  <c r="I35" i="5"/>
  <c r="G35" i="5"/>
  <c r="E35" i="5"/>
  <c r="N34" i="5"/>
  <c r="O34" i="5" s="1"/>
  <c r="M34" i="5"/>
  <c r="K34" i="5"/>
  <c r="I34" i="5"/>
  <c r="G34" i="5"/>
  <c r="E34" i="5"/>
  <c r="N33" i="5"/>
  <c r="O33" i="5" s="1"/>
  <c r="M33" i="5"/>
  <c r="K33" i="5"/>
  <c r="I33" i="5"/>
  <c r="G33" i="5"/>
  <c r="E33" i="5"/>
  <c r="N32" i="5"/>
  <c r="O32" i="5" s="1"/>
  <c r="M32" i="5"/>
  <c r="K32" i="5"/>
  <c r="I32" i="5"/>
  <c r="G32" i="5"/>
  <c r="E32" i="5"/>
  <c r="N30" i="5"/>
  <c r="O30" i="5" s="1"/>
  <c r="M30" i="5"/>
  <c r="K30" i="5"/>
  <c r="I30" i="5"/>
  <c r="G30" i="5"/>
  <c r="E30" i="5"/>
  <c r="N28" i="5"/>
  <c r="O28" i="5" s="1"/>
  <c r="M28" i="5"/>
  <c r="K28" i="5"/>
  <c r="I28" i="5"/>
  <c r="G28" i="5"/>
  <c r="E28" i="5"/>
  <c r="N27" i="5"/>
  <c r="O27" i="5" s="1"/>
  <c r="M27" i="5"/>
  <c r="K27" i="5"/>
  <c r="I27" i="5"/>
  <c r="G27" i="5"/>
  <c r="E27" i="5"/>
  <c r="N26" i="5"/>
  <c r="O26" i="5" s="1"/>
  <c r="M26" i="5"/>
  <c r="K26" i="5"/>
  <c r="I26" i="5"/>
  <c r="G26" i="5"/>
  <c r="E26" i="5"/>
  <c r="N25" i="5"/>
  <c r="O25" i="5" s="1"/>
  <c r="M25" i="5"/>
  <c r="K25" i="5"/>
  <c r="I25" i="5"/>
  <c r="G25" i="5"/>
  <c r="E25" i="5"/>
  <c r="N24" i="5"/>
  <c r="O24" i="5" s="1"/>
  <c r="M24" i="5"/>
  <c r="K24" i="5"/>
  <c r="I24" i="5"/>
  <c r="G24" i="5"/>
  <c r="E24" i="5"/>
  <c r="N23" i="5"/>
  <c r="O23" i="5" s="1"/>
  <c r="M23" i="5"/>
  <c r="I23" i="5"/>
  <c r="G23" i="5"/>
  <c r="E23" i="5"/>
  <c r="N22" i="5"/>
  <c r="O22" i="5" s="1"/>
  <c r="M22" i="5"/>
  <c r="K22" i="5"/>
  <c r="I22" i="5"/>
  <c r="G22" i="5"/>
  <c r="E22" i="5"/>
  <c r="K11" i="5"/>
  <c r="I11" i="5"/>
  <c r="G11" i="5"/>
  <c r="E11" i="5"/>
  <c r="N63" i="4"/>
  <c r="O63" i="4" s="1"/>
  <c r="M63" i="4"/>
  <c r="K63" i="4"/>
  <c r="I63" i="4"/>
  <c r="G63" i="4"/>
  <c r="E63" i="4"/>
  <c r="E61" i="4"/>
  <c r="N16" i="4"/>
  <c r="O16" i="4" s="1"/>
  <c r="M16" i="4"/>
  <c r="K16" i="4"/>
  <c r="I16" i="4"/>
  <c r="G16" i="4"/>
  <c r="E16" i="4"/>
  <c r="N89" i="4"/>
  <c r="O89" i="4" s="1"/>
  <c r="M89" i="4"/>
  <c r="K89" i="4"/>
  <c r="I89" i="4"/>
  <c r="G89" i="4"/>
  <c r="E89" i="4"/>
  <c r="N86" i="4"/>
  <c r="O86" i="4" s="1"/>
  <c r="M86" i="4"/>
  <c r="K86" i="4"/>
  <c r="I86" i="4"/>
  <c r="G86" i="4"/>
  <c r="E86" i="4"/>
  <c r="N85" i="4"/>
  <c r="O85" i="4" s="1"/>
  <c r="M85" i="4"/>
  <c r="K85" i="4"/>
  <c r="I85" i="4"/>
  <c r="G85" i="4"/>
  <c r="E85" i="4"/>
  <c r="N77" i="4"/>
  <c r="O77" i="4" s="1"/>
  <c r="M77" i="4"/>
  <c r="K77" i="4"/>
  <c r="I77" i="4"/>
  <c r="G77" i="4"/>
  <c r="E77" i="4"/>
  <c r="N76" i="4"/>
  <c r="O76" i="4" s="1"/>
  <c r="M76" i="4"/>
  <c r="K76" i="4"/>
  <c r="I76" i="4"/>
  <c r="G76" i="4"/>
  <c r="E76" i="4"/>
  <c r="N75" i="4"/>
  <c r="O75" i="4" s="1"/>
  <c r="M75" i="4"/>
  <c r="K75" i="4"/>
  <c r="I75" i="4"/>
  <c r="G75" i="4"/>
  <c r="E75" i="4"/>
  <c r="N74" i="4"/>
  <c r="O74" i="4" s="1"/>
  <c r="M74" i="4"/>
  <c r="K74" i="4"/>
  <c r="I74" i="4"/>
  <c r="G74" i="4"/>
  <c r="E74" i="4"/>
  <c r="N73" i="4"/>
  <c r="O73" i="4" s="1"/>
  <c r="M73" i="4"/>
  <c r="K73" i="4"/>
  <c r="I73" i="4"/>
  <c r="G73" i="4"/>
  <c r="E73" i="4"/>
  <c r="N72" i="4"/>
  <c r="O72" i="4" s="1"/>
  <c r="M72" i="4"/>
  <c r="K72" i="4"/>
  <c r="I72" i="4"/>
  <c r="G72" i="4"/>
  <c r="E72" i="4"/>
  <c r="N71" i="4"/>
  <c r="O71" i="4" s="1"/>
  <c r="M71" i="4"/>
  <c r="K71" i="4"/>
  <c r="I71" i="4"/>
  <c r="G71" i="4"/>
  <c r="E71" i="4"/>
  <c r="N70" i="4"/>
  <c r="O70" i="4" s="1"/>
  <c r="M70" i="4"/>
  <c r="K70" i="4"/>
  <c r="I70" i="4"/>
  <c r="G70" i="4"/>
  <c r="E70" i="4"/>
  <c r="N69" i="4"/>
  <c r="O69" i="4" s="1"/>
  <c r="M69" i="4"/>
  <c r="K69" i="4"/>
  <c r="I69" i="4"/>
  <c r="G69" i="4"/>
  <c r="E69" i="4"/>
  <c r="N68" i="4"/>
  <c r="O68" i="4" s="1"/>
  <c r="M68" i="4"/>
  <c r="K68" i="4"/>
  <c r="I68" i="4"/>
  <c r="G68" i="4"/>
  <c r="E68" i="4"/>
  <c r="N65" i="4"/>
  <c r="O65" i="4" s="1"/>
  <c r="M65" i="4"/>
  <c r="K65" i="4"/>
  <c r="I65" i="4"/>
  <c r="G65" i="4"/>
  <c r="E65" i="4"/>
  <c r="N64" i="4"/>
  <c r="O64" i="4" s="1"/>
  <c r="M64" i="4"/>
  <c r="K64" i="4"/>
  <c r="I64" i="4"/>
  <c r="G64" i="4"/>
  <c r="E64" i="4"/>
  <c r="N62" i="4"/>
  <c r="O62" i="4" s="1"/>
  <c r="M62" i="4"/>
  <c r="K62" i="4"/>
  <c r="I62" i="4"/>
  <c r="G62" i="4"/>
  <c r="E62" i="4"/>
  <c r="N61" i="4"/>
  <c r="O61" i="4" s="1"/>
  <c r="M61" i="4"/>
  <c r="K61" i="4"/>
  <c r="I61" i="4"/>
  <c r="G61" i="4"/>
  <c r="N60" i="4"/>
  <c r="O60" i="4" s="1"/>
  <c r="M60" i="4"/>
  <c r="K60" i="4"/>
  <c r="I60" i="4"/>
  <c r="G60" i="4"/>
  <c r="E60" i="4"/>
  <c r="N59" i="4"/>
  <c r="O59" i="4" s="1"/>
  <c r="M59" i="4"/>
  <c r="G59" i="4"/>
  <c r="E59" i="4"/>
  <c r="N58" i="4"/>
  <c r="O58" i="4" s="1"/>
  <c r="M58" i="4"/>
  <c r="K58" i="4"/>
  <c r="I58" i="4"/>
  <c r="G58" i="4"/>
  <c r="E58" i="4"/>
  <c r="N57" i="4"/>
  <c r="O57" i="4" s="1"/>
  <c r="M57" i="4"/>
  <c r="K57" i="4"/>
  <c r="I57" i="4"/>
  <c r="E57" i="4"/>
  <c r="N56" i="4"/>
  <c r="O56" i="4" s="1"/>
  <c r="M56" i="4"/>
  <c r="K56" i="4"/>
  <c r="I56" i="4"/>
  <c r="G56" i="4"/>
  <c r="E56" i="4"/>
  <c r="N55" i="4"/>
  <c r="O55" i="4" s="1"/>
  <c r="M55" i="4"/>
  <c r="K55" i="4"/>
  <c r="I55" i="4"/>
  <c r="G55" i="4"/>
  <c r="E55" i="4"/>
  <c r="N54" i="4"/>
  <c r="O54" i="4" s="1"/>
  <c r="M54" i="4"/>
  <c r="K54" i="4"/>
  <c r="I54" i="4"/>
  <c r="G54" i="4"/>
  <c r="E54" i="4"/>
  <c r="N53" i="4"/>
  <c r="O53" i="4" s="1"/>
  <c r="M53" i="4"/>
  <c r="K53" i="4"/>
  <c r="I53" i="4"/>
  <c r="G53" i="4"/>
  <c r="E53" i="4"/>
  <c r="N52" i="4"/>
  <c r="O52" i="4" s="1"/>
  <c r="M52" i="4"/>
  <c r="K52" i="4"/>
  <c r="I52" i="4"/>
  <c r="G52" i="4"/>
  <c r="E52" i="4"/>
  <c r="N51" i="4"/>
  <c r="O51" i="4" s="1"/>
  <c r="M51" i="4"/>
  <c r="K51" i="4"/>
  <c r="I51" i="4"/>
  <c r="G51" i="4"/>
  <c r="E51" i="4"/>
  <c r="N50" i="4"/>
  <c r="O50" i="4" s="1"/>
  <c r="M50" i="4"/>
  <c r="K50" i="4"/>
  <c r="I50" i="4"/>
  <c r="G50" i="4"/>
  <c r="E50" i="4"/>
  <c r="N49" i="4"/>
  <c r="O49" i="4" s="1"/>
  <c r="M49" i="4"/>
  <c r="K49" i="4"/>
  <c r="I49" i="4"/>
  <c r="G49" i="4"/>
  <c r="E49" i="4"/>
  <c r="N48" i="4"/>
  <c r="O48" i="4" s="1"/>
  <c r="M48" i="4"/>
  <c r="K48" i="4"/>
  <c r="I48" i="4"/>
  <c r="G48" i="4"/>
  <c r="E48" i="4"/>
  <c r="N47" i="4"/>
  <c r="O47" i="4" s="1"/>
  <c r="M47" i="4"/>
  <c r="K47" i="4"/>
  <c r="I47" i="4"/>
  <c r="G47" i="4"/>
  <c r="E47" i="4"/>
  <c r="N46" i="4"/>
  <c r="O46" i="4" s="1"/>
  <c r="M46" i="4"/>
  <c r="K46" i="4"/>
  <c r="I46" i="4"/>
  <c r="G46" i="4"/>
  <c r="E46" i="4"/>
  <c r="N45" i="4"/>
  <c r="O45" i="4" s="1"/>
  <c r="M45" i="4"/>
  <c r="K45" i="4"/>
  <c r="I45" i="4"/>
  <c r="G45" i="4"/>
  <c r="E45" i="4"/>
  <c r="N44" i="4"/>
  <c r="O44" i="4" s="1"/>
  <c r="M44" i="4"/>
  <c r="K44" i="4"/>
  <c r="I44" i="4"/>
  <c r="G44" i="4"/>
  <c r="E44" i="4"/>
  <c r="N43" i="4"/>
  <c r="O43" i="4" s="1"/>
  <c r="M43" i="4"/>
  <c r="K43" i="4"/>
  <c r="I43" i="4"/>
  <c r="G43" i="4"/>
  <c r="E43" i="4"/>
  <c r="N42" i="4"/>
  <c r="O42" i="4" s="1"/>
  <c r="M42" i="4"/>
  <c r="K42" i="4"/>
  <c r="I42" i="4"/>
  <c r="G42" i="4"/>
  <c r="E42" i="4"/>
  <c r="N41" i="4"/>
  <c r="O41" i="4" s="1"/>
  <c r="M41" i="4"/>
  <c r="K41" i="4"/>
  <c r="I41" i="4"/>
  <c r="G41" i="4"/>
  <c r="E41" i="4"/>
  <c r="N40" i="4"/>
  <c r="O40" i="4" s="1"/>
  <c r="M40" i="4"/>
  <c r="K40" i="4"/>
  <c r="I40" i="4"/>
  <c r="G40" i="4"/>
  <c r="E40" i="4"/>
  <c r="N39" i="4"/>
  <c r="O39" i="4" s="1"/>
  <c r="M39" i="4"/>
  <c r="K39" i="4"/>
  <c r="I39" i="4"/>
  <c r="G39" i="4"/>
  <c r="E39" i="4"/>
  <c r="N38" i="4"/>
  <c r="O38" i="4" s="1"/>
  <c r="M38" i="4"/>
  <c r="K38" i="4"/>
  <c r="I38" i="4"/>
  <c r="G38" i="4"/>
  <c r="E38" i="4"/>
  <c r="N37" i="4"/>
  <c r="O37" i="4" s="1"/>
  <c r="M37" i="4"/>
  <c r="K37" i="4"/>
  <c r="I37" i="4"/>
  <c r="G37" i="4"/>
  <c r="N36" i="4"/>
  <c r="O36" i="4" s="1"/>
  <c r="M36" i="4"/>
  <c r="K36" i="4"/>
  <c r="I36" i="4"/>
  <c r="G36" i="4"/>
  <c r="E36" i="4"/>
  <c r="N28" i="4"/>
  <c r="O28" i="4" s="1"/>
  <c r="M28" i="4"/>
  <c r="K28" i="4"/>
  <c r="I28" i="4"/>
  <c r="G28" i="4"/>
  <c r="E28" i="4"/>
  <c r="N27" i="4"/>
  <c r="O27" i="4" s="1"/>
  <c r="M27" i="4"/>
  <c r="K27" i="4"/>
  <c r="I27" i="4"/>
  <c r="G27" i="4"/>
  <c r="E27" i="4"/>
  <c r="N26" i="4"/>
  <c r="O26" i="4" s="1"/>
  <c r="M26" i="4"/>
  <c r="K26" i="4"/>
  <c r="I26" i="4"/>
  <c r="G26" i="4"/>
  <c r="E26" i="4"/>
  <c r="N18" i="4"/>
  <c r="O18" i="4" s="1"/>
  <c r="M18" i="4"/>
  <c r="K18" i="4"/>
  <c r="I18" i="4"/>
  <c r="G18" i="4"/>
  <c r="E18" i="4"/>
  <c r="N17" i="4"/>
  <c r="O17" i="4" s="1"/>
  <c r="M17" i="4"/>
  <c r="K17" i="4"/>
  <c r="I17" i="4"/>
  <c r="G17" i="4"/>
  <c r="E17" i="4"/>
  <c r="N15" i="4"/>
  <c r="O15" i="4" s="1"/>
  <c r="M15" i="4"/>
  <c r="K15" i="4"/>
  <c r="I15" i="4"/>
  <c r="G15" i="4"/>
  <c r="E15" i="4"/>
  <c r="N10" i="4"/>
  <c r="O10" i="4" s="1"/>
  <c r="M10" i="4"/>
  <c r="K10" i="4"/>
  <c r="I10" i="4"/>
  <c r="G10" i="4"/>
  <c r="E10" i="4"/>
  <c r="N103" i="3"/>
  <c r="O103" i="3" s="1"/>
  <c r="N102" i="3"/>
  <c r="O102" i="3" s="1"/>
  <c r="N101" i="3"/>
  <c r="O101" i="3" s="1"/>
  <c r="N100" i="3"/>
  <c r="O100" i="3" s="1"/>
  <c r="N99" i="3"/>
  <c r="O99" i="3" s="1"/>
  <c r="M99" i="3"/>
  <c r="M100" i="3"/>
  <c r="M101" i="3"/>
  <c r="M102" i="3"/>
  <c r="M103" i="3"/>
  <c r="K103" i="3"/>
  <c r="I103" i="3"/>
  <c r="G103" i="3"/>
  <c r="E99" i="3"/>
  <c r="E100" i="3"/>
  <c r="E101" i="3"/>
  <c r="E102" i="3"/>
  <c r="E103" i="3"/>
  <c r="N112" i="3"/>
  <c r="O112" i="3" s="1"/>
  <c r="N109" i="3"/>
  <c r="O109" i="3" s="1"/>
  <c r="M109" i="3"/>
  <c r="M112" i="3"/>
  <c r="K109" i="3"/>
  <c r="K112" i="3"/>
  <c r="I109" i="3"/>
  <c r="I112" i="3"/>
  <c r="G109" i="3"/>
  <c r="G112" i="3"/>
  <c r="E109" i="3"/>
  <c r="E112" i="3"/>
  <c r="I23" i="3" l="1"/>
  <c r="I24" i="3"/>
  <c r="G23" i="3"/>
  <c r="G24" i="3"/>
  <c r="E23" i="3"/>
  <c r="E24" i="3"/>
  <c r="N116" i="3"/>
  <c r="O116" i="3" s="1"/>
  <c r="M116" i="3"/>
  <c r="K116" i="3"/>
  <c r="I116" i="3"/>
  <c r="G116" i="3"/>
  <c r="E116" i="3"/>
  <c r="N114" i="3"/>
  <c r="O114" i="3" s="1"/>
  <c r="M114" i="3"/>
  <c r="K114" i="3"/>
  <c r="I114" i="3"/>
  <c r="G114" i="3"/>
  <c r="E114" i="3"/>
  <c r="N98" i="3"/>
  <c r="O98" i="3" s="1"/>
  <c r="M98" i="3"/>
  <c r="K98" i="3"/>
  <c r="I98" i="3"/>
  <c r="G98" i="3"/>
  <c r="E98" i="3"/>
  <c r="N97" i="3"/>
  <c r="O97" i="3" s="1"/>
  <c r="M97" i="3"/>
  <c r="K97" i="3"/>
  <c r="I97" i="3"/>
  <c r="G97" i="3"/>
  <c r="E97" i="3"/>
  <c r="N96" i="3"/>
  <c r="O96" i="3" s="1"/>
  <c r="M96" i="3"/>
  <c r="K96" i="3"/>
  <c r="I96" i="3"/>
  <c r="G96" i="3"/>
  <c r="E96" i="3"/>
  <c r="N95" i="3"/>
  <c r="O95" i="3" s="1"/>
  <c r="M95" i="3"/>
  <c r="K95" i="3"/>
  <c r="I95" i="3"/>
  <c r="G95" i="3"/>
  <c r="E95" i="3"/>
  <c r="N94" i="3"/>
  <c r="O94" i="3" s="1"/>
  <c r="M94" i="3"/>
  <c r="K94" i="3"/>
  <c r="I94" i="3"/>
  <c r="G94" i="3"/>
  <c r="E94" i="3"/>
  <c r="N93" i="3"/>
  <c r="O93" i="3" s="1"/>
  <c r="M93" i="3"/>
  <c r="K93" i="3"/>
  <c r="I93" i="3"/>
  <c r="G93" i="3"/>
  <c r="E93" i="3"/>
  <c r="N92" i="3"/>
  <c r="O92" i="3" s="1"/>
  <c r="M92" i="3"/>
  <c r="K92" i="3"/>
  <c r="I92" i="3"/>
  <c r="G92" i="3"/>
  <c r="E92" i="3"/>
  <c r="N91" i="3"/>
  <c r="O91" i="3" s="1"/>
  <c r="M91" i="3"/>
  <c r="K91" i="3"/>
  <c r="I91" i="3"/>
  <c r="G91" i="3"/>
  <c r="E91" i="3"/>
  <c r="N83" i="3"/>
  <c r="O83" i="3" s="1"/>
  <c r="M83" i="3"/>
  <c r="K83" i="3"/>
  <c r="I83" i="3"/>
  <c r="G83" i="3"/>
  <c r="E83" i="3"/>
  <c r="N82" i="3"/>
  <c r="O82" i="3" s="1"/>
  <c r="M82" i="3"/>
  <c r="K82" i="3"/>
  <c r="I82" i="3"/>
  <c r="G82" i="3"/>
  <c r="E82" i="3"/>
  <c r="N81" i="3"/>
  <c r="O81" i="3" s="1"/>
  <c r="M81" i="3"/>
  <c r="K81" i="3"/>
  <c r="I81" i="3"/>
  <c r="G81" i="3"/>
  <c r="E81" i="3"/>
  <c r="N80" i="3"/>
  <c r="O80" i="3" s="1"/>
  <c r="M80" i="3"/>
  <c r="K80" i="3"/>
  <c r="I80" i="3"/>
  <c r="G80" i="3"/>
  <c r="E80" i="3"/>
  <c r="N79" i="3"/>
  <c r="O79" i="3" s="1"/>
  <c r="M79" i="3"/>
  <c r="G79" i="3"/>
  <c r="E79" i="3"/>
  <c r="N78" i="3"/>
  <c r="O78" i="3" s="1"/>
  <c r="M78" i="3"/>
  <c r="K78" i="3"/>
  <c r="I78" i="3"/>
  <c r="G78" i="3"/>
  <c r="E78" i="3"/>
  <c r="N77" i="3"/>
  <c r="O77" i="3" s="1"/>
  <c r="M77" i="3"/>
  <c r="K77" i="3"/>
  <c r="I77" i="3"/>
  <c r="G77" i="3"/>
  <c r="E77" i="3"/>
  <c r="N75" i="3"/>
  <c r="O75" i="3" s="1"/>
  <c r="M75" i="3"/>
  <c r="K75" i="3"/>
  <c r="I75" i="3"/>
  <c r="G75" i="3"/>
  <c r="E75" i="3"/>
  <c r="N74" i="3"/>
  <c r="O74" i="3" s="1"/>
  <c r="M74" i="3"/>
  <c r="K74" i="3"/>
  <c r="I74" i="3"/>
  <c r="G74" i="3"/>
  <c r="E74" i="3"/>
  <c r="N73" i="3"/>
  <c r="O73" i="3" s="1"/>
  <c r="M73" i="3"/>
  <c r="K73" i="3"/>
  <c r="I73" i="3"/>
  <c r="G73" i="3"/>
  <c r="E73" i="3"/>
  <c r="N72" i="3"/>
  <c r="O72" i="3" s="1"/>
  <c r="M72" i="3"/>
  <c r="K72" i="3"/>
  <c r="I72" i="3"/>
  <c r="G72" i="3"/>
  <c r="E72" i="3"/>
  <c r="N71" i="3"/>
  <c r="O71" i="3" s="1"/>
  <c r="M71" i="3"/>
  <c r="K71" i="3"/>
  <c r="I71" i="3"/>
  <c r="G71" i="3"/>
  <c r="E71" i="3"/>
  <c r="N70" i="3"/>
  <c r="O70" i="3" s="1"/>
  <c r="M70" i="3"/>
  <c r="K70" i="3"/>
  <c r="I70" i="3"/>
  <c r="G70" i="3"/>
  <c r="E70" i="3"/>
  <c r="N68" i="3"/>
  <c r="O68" i="3" s="1"/>
  <c r="M68" i="3"/>
  <c r="K68" i="3"/>
  <c r="I68" i="3"/>
  <c r="G68" i="3"/>
  <c r="E68" i="3"/>
  <c r="N67" i="3"/>
  <c r="O67" i="3" s="1"/>
  <c r="M67" i="3"/>
  <c r="K67" i="3"/>
  <c r="I67" i="3"/>
  <c r="G67" i="3"/>
  <c r="E67" i="3"/>
  <c r="N66" i="3"/>
  <c r="O66" i="3" s="1"/>
  <c r="M66" i="3"/>
  <c r="K66" i="3"/>
  <c r="I66" i="3"/>
  <c r="G66" i="3"/>
  <c r="E66" i="3"/>
  <c r="N65" i="3"/>
  <c r="O65" i="3" s="1"/>
  <c r="O64" i="3"/>
  <c r="M64" i="3"/>
  <c r="K64" i="3"/>
  <c r="I64" i="3"/>
  <c r="G64" i="3"/>
  <c r="E64" i="3"/>
  <c r="O63" i="3"/>
  <c r="M63" i="3"/>
  <c r="K63" i="3"/>
  <c r="I63" i="3"/>
  <c r="G63" i="3"/>
  <c r="E63" i="3"/>
  <c r="O62" i="3"/>
  <c r="M62" i="3"/>
  <c r="K62" i="3"/>
  <c r="I62" i="3"/>
  <c r="G62" i="3"/>
  <c r="E62" i="3"/>
  <c r="O61" i="3"/>
  <c r="M61" i="3"/>
  <c r="K61" i="3"/>
  <c r="I61" i="3"/>
  <c r="G61" i="3"/>
  <c r="E61" i="3"/>
  <c r="O60" i="3"/>
  <c r="M60" i="3"/>
  <c r="K60" i="3"/>
  <c r="I60" i="3"/>
  <c r="G60" i="3"/>
  <c r="E60" i="3"/>
  <c r="O59" i="3"/>
  <c r="M59" i="3"/>
  <c r="K59" i="3"/>
  <c r="I59" i="3"/>
  <c r="G59" i="3"/>
  <c r="E59" i="3"/>
  <c r="O58" i="3"/>
  <c r="M58" i="3"/>
  <c r="K58" i="3"/>
  <c r="I58" i="3"/>
  <c r="G58" i="3"/>
  <c r="E58" i="3"/>
  <c r="O57" i="3"/>
  <c r="M57" i="3"/>
  <c r="K57" i="3"/>
  <c r="I57" i="3"/>
  <c r="G57" i="3"/>
  <c r="E57" i="3"/>
  <c r="O56" i="3"/>
  <c r="M56" i="3"/>
  <c r="K56" i="3"/>
  <c r="I56" i="3"/>
  <c r="G56" i="3"/>
  <c r="E56" i="3"/>
  <c r="O55" i="3"/>
  <c r="M55" i="3"/>
  <c r="K55" i="3"/>
  <c r="I55" i="3"/>
  <c r="G55" i="3"/>
  <c r="E55" i="3"/>
  <c r="G54" i="3"/>
  <c r="E54" i="3"/>
  <c r="O30" i="3"/>
  <c r="M30" i="3"/>
  <c r="K30" i="3"/>
  <c r="I30" i="3"/>
  <c r="G30" i="3"/>
  <c r="E30" i="3"/>
  <c r="O29" i="3"/>
  <c r="M29" i="3"/>
  <c r="K29" i="3"/>
  <c r="I29" i="3"/>
  <c r="G29" i="3"/>
  <c r="E29" i="3"/>
  <c r="O28" i="3"/>
  <c r="M28" i="3"/>
  <c r="K28" i="3"/>
  <c r="I28" i="3"/>
  <c r="G28" i="3"/>
  <c r="E28" i="3"/>
  <c r="O27" i="3"/>
  <c r="M27" i="3"/>
  <c r="K27" i="3"/>
  <c r="I27" i="3"/>
  <c r="G27" i="3"/>
  <c r="E27" i="3"/>
  <c r="O26" i="3"/>
  <c r="G26" i="3"/>
  <c r="E26" i="3"/>
  <c r="I25" i="3"/>
  <c r="G25" i="3"/>
  <c r="E25" i="3"/>
  <c r="I22" i="3"/>
  <c r="G22" i="3"/>
  <c r="E22" i="3"/>
  <c r="I21" i="3"/>
  <c r="G21" i="3"/>
  <c r="E21" i="3"/>
  <c r="I20" i="3"/>
  <c r="G20" i="3"/>
  <c r="E20" i="3"/>
  <c r="I19" i="3"/>
  <c r="E10" i="3"/>
  <c r="N75" i="2"/>
  <c r="O75" i="2" s="1"/>
  <c r="K75" i="2"/>
  <c r="N74" i="2"/>
  <c r="O74" i="2" s="1"/>
  <c r="O73" i="2"/>
  <c r="N72" i="2"/>
  <c r="O72" i="2" s="1"/>
  <c r="O71" i="2"/>
  <c r="N70" i="2"/>
  <c r="O70" i="2" s="1"/>
  <c r="N69" i="2"/>
  <c r="O69" i="2" s="1"/>
  <c r="N68" i="2"/>
  <c r="O68" i="2" s="1"/>
  <c r="M68" i="2"/>
  <c r="M69" i="2"/>
  <c r="M70" i="2"/>
  <c r="M72" i="2"/>
  <c r="M73" i="2"/>
  <c r="M74" i="2"/>
  <c r="M75" i="2"/>
  <c r="K68" i="2"/>
  <c r="K69" i="2"/>
  <c r="K70" i="2"/>
  <c r="K72" i="2"/>
  <c r="K73" i="2"/>
  <c r="K74" i="2"/>
  <c r="I69" i="2"/>
  <c r="I70" i="2"/>
  <c r="I72" i="2"/>
  <c r="I73" i="2"/>
  <c r="I74" i="2"/>
  <c r="I75" i="2"/>
  <c r="G69" i="2"/>
  <c r="G70" i="2"/>
  <c r="G71" i="2"/>
  <c r="G72" i="2"/>
  <c r="G73" i="2"/>
  <c r="G74" i="2"/>
  <c r="G75" i="2"/>
  <c r="E69" i="2"/>
  <c r="E70" i="2"/>
  <c r="E71" i="2"/>
  <c r="E72" i="2"/>
  <c r="E73" i="2"/>
  <c r="E74" i="2"/>
  <c r="E75" i="2"/>
  <c r="N27" i="2" l="1"/>
  <c r="O27" i="2" s="1"/>
  <c r="N26" i="2"/>
  <c r="O26" i="2" s="1"/>
  <c r="N25" i="2"/>
  <c r="O25" i="2" s="1"/>
  <c r="M25" i="2"/>
  <c r="M26" i="2"/>
  <c r="M27" i="2"/>
  <c r="K25" i="2"/>
  <c r="K26" i="2"/>
  <c r="K27" i="2"/>
  <c r="I25" i="2"/>
  <c r="I26" i="2"/>
  <c r="I27" i="2"/>
  <c r="G25" i="2"/>
  <c r="G26" i="2"/>
  <c r="G27" i="2"/>
  <c r="E25" i="2"/>
  <c r="E26" i="2"/>
  <c r="E27" i="2"/>
  <c r="O86" i="2"/>
  <c r="M86" i="2"/>
  <c r="I86" i="2"/>
  <c r="G86" i="2"/>
  <c r="E86" i="2"/>
  <c r="N84" i="2"/>
  <c r="O84" i="2" s="1"/>
  <c r="M84" i="2"/>
  <c r="K84" i="2"/>
  <c r="I84" i="2"/>
  <c r="G84" i="2"/>
  <c r="E84" i="2"/>
  <c r="N83" i="2"/>
  <c r="O83" i="2" s="1"/>
  <c r="M83" i="2"/>
  <c r="K83" i="2"/>
  <c r="I83" i="2"/>
  <c r="G83" i="2"/>
  <c r="E83" i="2"/>
  <c r="O82" i="2"/>
  <c r="M82" i="2"/>
  <c r="K82" i="2"/>
  <c r="I82" i="2"/>
  <c r="G82" i="2"/>
  <c r="E82" i="2"/>
  <c r="N67" i="2"/>
  <c r="O67" i="2" s="1"/>
  <c r="M67" i="2"/>
  <c r="K67" i="2"/>
  <c r="I67" i="2"/>
  <c r="G67" i="2"/>
  <c r="E67" i="2"/>
  <c r="N66" i="2"/>
  <c r="O66" i="2" s="1"/>
  <c r="M66" i="2"/>
  <c r="K66" i="2"/>
  <c r="I66" i="2"/>
  <c r="G66" i="2"/>
  <c r="E66" i="2"/>
  <c r="N65" i="2"/>
  <c r="O65" i="2" s="1"/>
  <c r="M65" i="2"/>
  <c r="K65" i="2"/>
  <c r="I65" i="2"/>
  <c r="G65" i="2"/>
  <c r="E65" i="2"/>
  <c r="N64" i="2"/>
  <c r="O64" i="2" s="1"/>
  <c r="M64" i="2"/>
  <c r="K64" i="2"/>
  <c r="I64" i="2"/>
  <c r="G64" i="2"/>
  <c r="E64" i="2"/>
  <c r="N63" i="2"/>
  <c r="O63" i="2" s="1"/>
  <c r="M63" i="2"/>
  <c r="K63" i="2"/>
  <c r="I63" i="2"/>
  <c r="G63" i="2"/>
  <c r="E63" i="2"/>
  <c r="N61" i="2"/>
  <c r="O61" i="2" s="1"/>
  <c r="M61" i="2"/>
  <c r="G61" i="2"/>
  <c r="E61" i="2"/>
  <c r="N60" i="2"/>
  <c r="O60" i="2" s="1"/>
  <c r="M60" i="2"/>
  <c r="K60" i="2"/>
  <c r="I60" i="2"/>
  <c r="G60" i="2"/>
  <c r="E60" i="2"/>
  <c r="N59" i="2"/>
  <c r="O59" i="2" s="1"/>
  <c r="M59" i="2"/>
  <c r="K59" i="2"/>
  <c r="I59" i="2"/>
  <c r="G59" i="2"/>
  <c r="E59" i="2"/>
  <c r="N58" i="2"/>
  <c r="O58" i="2" s="1"/>
  <c r="M58" i="2"/>
  <c r="K58" i="2"/>
  <c r="I58" i="2"/>
  <c r="G58" i="2"/>
  <c r="E58" i="2"/>
  <c r="O57" i="2"/>
  <c r="M57" i="2"/>
  <c r="K57" i="2"/>
  <c r="I57" i="2"/>
  <c r="G57" i="2"/>
  <c r="E57" i="2"/>
  <c r="O54" i="2"/>
  <c r="M54" i="2"/>
  <c r="K54" i="2"/>
  <c r="I54" i="2"/>
  <c r="G54" i="2"/>
  <c r="E54" i="2"/>
  <c r="O53" i="2"/>
  <c r="M53" i="2"/>
  <c r="K53" i="2"/>
  <c r="I53" i="2"/>
  <c r="G53" i="2"/>
  <c r="E53" i="2"/>
  <c r="O52" i="2"/>
  <c r="M52" i="2"/>
  <c r="K52" i="2"/>
  <c r="I52" i="2"/>
  <c r="G52" i="2"/>
  <c r="E52" i="2"/>
  <c r="O51" i="2"/>
  <c r="M51" i="2"/>
  <c r="K51" i="2"/>
  <c r="I51" i="2"/>
  <c r="G51" i="2"/>
  <c r="E51" i="2"/>
  <c r="O50" i="2"/>
  <c r="M50" i="2"/>
  <c r="K50" i="2"/>
  <c r="I50" i="2"/>
  <c r="G50" i="2"/>
  <c r="E50" i="2"/>
  <c r="O49" i="2"/>
  <c r="M49" i="2"/>
  <c r="K49" i="2"/>
  <c r="I49" i="2"/>
  <c r="G49" i="2"/>
  <c r="E49" i="2"/>
  <c r="O48" i="2"/>
  <c r="M48" i="2"/>
  <c r="K48" i="2"/>
  <c r="I48" i="2"/>
  <c r="G48" i="2"/>
  <c r="E48" i="2"/>
  <c r="O47" i="2"/>
  <c r="M47" i="2"/>
  <c r="K47" i="2"/>
  <c r="I47" i="2"/>
  <c r="G47" i="2"/>
  <c r="E47" i="2"/>
  <c r="O46" i="2"/>
  <c r="M46" i="2"/>
  <c r="K46" i="2"/>
  <c r="I46" i="2"/>
  <c r="G46" i="2"/>
  <c r="E46" i="2"/>
  <c r="O45" i="2"/>
  <c r="M45" i="2"/>
  <c r="K45" i="2"/>
  <c r="I45" i="2"/>
  <c r="G45" i="2"/>
  <c r="E45" i="2"/>
  <c r="O43" i="2"/>
  <c r="M43" i="2"/>
  <c r="I43" i="2"/>
  <c r="G43" i="2"/>
  <c r="E43" i="2"/>
  <c r="O42" i="2"/>
  <c r="M42" i="2"/>
  <c r="K42" i="2"/>
  <c r="I42" i="2"/>
  <c r="G42" i="2"/>
  <c r="E42" i="2"/>
  <c r="O41" i="2"/>
  <c r="M41" i="2"/>
  <c r="K41" i="2"/>
  <c r="I41" i="2"/>
  <c r="G41" i="2"/>
  <c r="E41" i="2"/>
  <c r="O40" i="2"/>
  <c r="M40" i="2"/>
  <c r="K40" i="2"/>
  <c r="I40" i="2"/>
  <c r="G40" i="2"/>
  <c r="E40" i="2"/>
  <c r="O39" i="2"/>
  <c r="M39" i="2"/>
  <c r="K39" i="2"/>
  <c r="I39" i="2"/>
  <c r="G39" i="2"/>
  <c r="E39" i="2"/>
  <c r="O38" i="2"/>
  <c r="M38" i="2"/>
  <c r="K38" i="2"/>
  <c r="I38" i="2"/>
  <c r="G38" i="2"/>
  <c r="E38" i="2"/>
  <c r="O37" i="2"/>
  <c r="M37" i="2"/>
  <c r="K37" i="2"/>
  <c r="I37" i="2"/>
  <c r="G37" i="2"/>
  <c r="E37" i="2"/>
  <c r="O36" i="2"/>
  <c r="M36" i="2"/>
  <c r="K36" i="2"/>
  <c r="G36" i="2"/>
  <c r="E36" i="2"/>
  <c r="O35" i="2"/>
  <c r="K35" i="2"/>
  <c r="I35" i="2"/>
  <c r="G35" i="2"/>
  <c r="E35" i="2"/>
  <c r="O34" i="2"/>
  <c r="M34" i="2"/>
  <c r="K34" i="2"/>
  <c r="I34" i="2"/>
  <c r="G34" i="2"/>
  <c r="E34" i="2"/>
  <c r="N19" i="2"/>
  <c r="O19" i="2" s="1"/>
  <c r="M19" i="2"/>
  <c r="K19" i="2"/>
  <c r="I19" i="2"/>
  <c r="G19" i="2"/>
  <c r="E19" i="2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M88" i="1"/>
  <c r="M89" i="1"/>
  <c r="M90" i="1"/>
  <c r="M91" i="1"/>
  <c r="M92" i="1"/>
  <c r="M93" i="1"/>
  <c r="M94" i="1"/>
  <c r="M95" i="1"/>
  <c r="M96" i="1"/>
  <c r="K88" i="1"/>
  <c r="K89" i="1"/>
  <c r="K90" i="1"/>
  <c r="K91" i="1"/>
  <c r="K92" i="1"/>
  <c r="K93" i="1"/>
  <c r="K94" i="1"/>
  <c r="K95" i="1"/>
  <c r="K96" i="1"/>
  <c r="I88" i="1"/>
  <c r="I89" i="1"/>
  <c r="I90" i="1"/>
  <c r="I91" i="1"/>
  <c r="I92" i="1"/>
  <c r="I93" i="1"/>
  <c r="I94" i="1"/>
  <c r="I95" i="1"/>
  <c r="I96" i="1"/>
  <c r="G88" i="1"/>
  <c r="G89" i="1"/>
  <c r="G90" i="1"/>
  <c r="G91" i="1"/>
  <c r="G92" i="1"/>
  <c r="G93" i="1"/>
  <c r="G94" i="1"/>
  <c r="G95" i="1"/>
  <c r="G96" i="1"/>
  <c r="E88" i="1"/>
  <c r="E89" i="1"/>
  <c r="E90" i="1"/>
  <c r="E91" i="1"/>
  <c r="E92" i="1"/>
  <c r="E93" i="1"/>
  <c r="E94" i="1"/>
  <c r="E95" i="1"/>
  <c r="E96" i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M76" i="1"/>
  <c r="M77" i="1"/>
  <c r="M78" i="1"/>
  <c r="M79" i="1"/>
  <c r="M80" i="1"/>
  <c r="M81" i="1"/>
  <c r="K76" i="1"/>
  <c r="K77" i="1"/>
  <c r="K78" i="1"/>
  <c r="K79" i="1"/>
  <c r="K80" i="1"/>
  <c r="K81" i="1"/>
  <c r="I76" i="1"/>
  <c r="I77" i="1"/>
  <c r="I78" i="1"/>
  <c r="I79" i="1"/>
  <c r="I80" i="1"/>
  <c r="I81" i="1"/>
  <c r="G76" i="1"/>
  <c r="G77" i="1"/>
  <c r="G78" i="1"/>
  <c r="G79" i="1"/>
  <c r="G80" i="1"/>
  <c r="G81" i="1"/>
  <c r="G87" i="1"/>
  <c r="E76" i="1"/>
  <c r="E77" i="1"/>
  <c r="E78" i="1"/>
  <c r="E79" i="1"/>
  <c r="E80" i="1"/>
  <c r="E81" i="1"/>
  <c r="E87" i="1"/>
  <c r="N122" i="1" l="1"/>
  <c r="O122" i="1" s="1"/>
  <c r="M122" i="1"/>
  <c r="K122" i="1"/>
  <c r="I122" i="1"/>
  <c r="G122" i="1"/>
  <c r="E122" i="1"/>
  <c r="N119" i="1"/>
  <c r="O119" i="1" s="1"/>
  <c r="N120" i="1"/>
  <c r="O120" i="1" s="1"/>
  <c r="N117" i="1"/>
  <c r="O117" i="1" s="1"/>
  <c r="M119" i="1"/>
  <c r="M120" i="1"/>
  <c r="M117" i="1"/>
  <c r="K119" i="1"/>
  <c r="K120" i="1"/>
  <c r="K117" i="1"/>
  <c r="I119" i="1"/>
  <c r="I120" i="1"/>
  <c r="I117" i="1"/>
  <c r="G119" i="1"/>
  <c r="G120" i="1"/>
  <c r="G117" i="1"/>
  <c r="E119" i="1"/>
  <c r="E120" i="1"/>
  <c r="E117" i="1"/>
  <c r="O23" i="1"/>
  <c r="O24" i="1"/>
  <c r="O25" i="1"/>
  <c r="O26" i="1"/>
  <c r="O27" i="1"/>
  <c r="O28" i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3" i="1"/>
  <c r="O73" i="1" s="1"/>
  <c r="N74" i="1"/>
  <c r="O74" i="1" s="1"/>
  <c r="N75" i="1"/>
  <c r="O75" i="1" s="1"/>
  <c r="N62" i="1"/>
  <c r="O62" i="1" s="1"/>
  <c r="M63" i="1"/>
  <c r="M64" i="1"/>
  <c r="M65" i="1"/>
  <c r="M66" i="1"/>
  <c r="M67" i="1"/>
  <c r="M68" i="1"/>
  <c r="M69" i="1"/>
  <c r="M70" i="1"/>
  <c r="M73" i="1"/>
  <c r="M74" i="1"/>
  <c r="M75" i="1"/>
  <c r="M62" i="1"/>
  <c r="M24" i="1"/>
  <c r="M25" i="1"/>
  <c r="M26" i="1"/>
  <c r="M27" i="1"/>
  <c r="M28" i="1"/>
  <c r="K63" i="1"/>
  <c r="K64" i="1"/>
  <c r="K65" i="1"/>
  <c r="K66" i="1"/>
  <c r="K67" i="1"/>
  <c r="K68" i="1"/>
  <c r="K69" i="1"/>
  <c r="K70" i="1"/>
  <c r="K73" i="1"/>
  <c r="K74" i="1"/>
  <c r="K75" i="1"/>
  <c r="K24" i="1"/>
  <c r="K25" i="1"/>
  <c r="K26" i="1"/>
  <c r="K27" i="1"/>
  <c r="K28" i="1"/>
  <c r="I64" i="1"/>
  <c r="I65" i="1"/>
  <c r="I66" i="1"/>
  <c r="I67" i="1"/>
  <c r="I68" i="1"/>
  <c r="I69" i="1"/>
  <c r="I70" i="1"/>
  <c r="I74" i="1"/>
  <c r="I75" i="1"/>
  <c r="I24" i="1"/>
  <c r="I25" i="1"/>
  <c r="I26" i="1"/>
  <c r="I27" i="1"/>
  <c r="I28" i="1"/>
  <c r="G64" i="1"/>
  <c r="G65" i="1"/>
  <c r="G66" i="1"/>
  <c r="G67" i="1"/>
  <c r="G68" i="1"/>
  <c r="G69" i="1"/>
  <c r="G70" i="1"/>
  <c r="G74" i="1"/>
  <c r="G75" i="1"/>
  <c r="G23" i="1"/>
  <c r="G24" i="1"/>
  <c r="G25" i="1"/>
  <c r="G26" i="1"/>
  <c r="G27" i="1"/>
  <c r="G28" i="1"/>
  <c r="E64" i="1"/>
  <c r="E65" i="1"/>
  <c r="E66" i="1"/>
  <c r="E67" i="1"/>
  <c r="E68" i="1"/>
  <c r="E69" i="1"/>
  <c r="E70" i="1"/>
  <c r="E74" i="1"/>
  <c r="E75" i="1"/>
  <c r="E23" i="1"/>
  <c r="E24" i="1"/>
  <c r="E25" i="1"/>
  <c r="E26" i="1"/>
  <c r="E27" i="1"/>
  <c r="E28" i="1"/>
  <c r="E10" i="1"/>
</calcChain>
</file>

<file path=xl/sharedStrings.xml><?xml version="1.0" encoding="utf-8"?>
<sst xmlns="http://schemas.openxmlformats.org/spreadsheetml/2006/main" count="993" uniqueCount="252">
  <si>
    <t>Успеваемость обучающихся</t>
  </si>
  <si>
    <t>всего (чел.)</t>
  </si>
  <si>
    <t>отлично</t>
  </si>
  <si>
    <t>хорошо</t>
  </si>
  <si>
    <t>удовлетворительно</t>
  </si>
  <si>
    <t>неудовлетворительно</t>
  </si>
  <si>
    <t>качество</t>
  </si>
  <si>
    <t>№ п/п</t>
  </si>
  <si>
    <t>Дисциплины</t>
  </si>
  <si>
    <t>Численность</t>
  </si>
  <si>
    <t>количество</t>
  </si>
  <si>
    <t>%</t>
  </si>
  <si>
    <t>Зимняя сессия</t>
  </si>
  <si>
    <t>Летняя сессия</t>
  </si>
  <si>
    <t>38.02.07 Банковское дело</t>
  </si>
  <si>
    <t>Экзамены (квалификационные)</t>
  </si>
  <si>
    <t>ГИА</t>
  </si>
  <si>
    <t>Физическая культура</t>
  </si>
  <si>
    <t>Основы безопасности жизнедеятельности</t>
  </si>
  <si>
    <t>География</t>
  </si>
  <si>
    <t>Информатика</t>
  </si>
  <si>
    <t>Элементы высшей математики</t>
  </si>
  <si>
    <t>Основы экономической теории</t>
  </si>
  <si>
    <t>Основы философии</t>
  </si>
  <si>
    <t>История</t>
  </si>
  <si>
    <t>Безопасность жизнедеятельности</t>
  </si>
  <si>
    <t>Экономика организации</t>
  </si>
  <si>
    <t>Бухгалтерский учет</t>
  </si>
  <si>
    <t>Иностранный язык</t>
  </si>
  <si>
    <t>Обществознание</t>
  </si>
  <si>
    <t>Экономика</t>
  </si>
  <si>
    <t>Математика</t>
  </si>
  <si>
    <t>Статистика</t>
  </si>
  <si>
    <t>УП 01.01 Учебная практика</t>
  </si>
  <si>
    <t>УП 02.01 Учебная практика</t>
  </si>
  <si>
    <t>Менеджмент</t>
  </si>
  <si>
    <t>23.02.03 Техническое обслуживание и ремонт автомобильного транспорта</t>
  </si>
  <si>
    <t>Электротехника и электроника</t>
  </si>
  <si>
    <t>Физика</t>
  </si>
  <si>
    <t>Техническая механика</t>
  </si>
  <si>
    <t>Метрология, стандартизация и сертификация</t>
  </si>
  <si>
    <t>Материаловедение</t>
  </si>
  <si>
    <t>13.02.03 "Электрические станции, сети и системы"</t>
  </si>
  <si>
    <t>Охрана труда</t>
  </si>
  <si>
    <t>09.02.02 "Компьютерные сети"</t>
  </si>
  <si>
    <t>Операционные системы</t>
  </si>
  <si>
    <t>Основы программирования и баз данных</t>
  </si>
  <si>
    <t>Электротехнические основы источников питания</t>
  </si>
  <si>
    <t>Элементы математической логики</t>
  </si>
  <si>
    <t>Архитектура аппаратных средств</t>
  </si>
  <si>
    <t>Метрология, стандартизация, сертификация и техническое регулирование</t>
  </si>
  <si>
    <t>УП 03.01 Учебная практика</t>
  </si>
  <si>
    <t>38.02.01 Экономика и бухгалтерский учет (по отраслям)</t>
  </si>
  <si>
    <t>Основы бухгалтерского учета</t>
  </si>
  <si>
    <t>Налоги и налогообложение</t>
  </si>
  <si>
    <t>МДК.02.02 Бухгалтерская технология проведения и оформления инвентаризации</t>
  </si>
  <si>
    <t>Финансы, денежное обращение и кредит</t>
  </si>
  <si>
    <t>МДК.04.02 Основы анализа бухгалтерской отчетности</t>
  </si>
  <si>
    <t>МДК.04.01 Технология составления бухгалтерской отчетности</t>
  </si>
  <si>
    <t>ПП.04.01 Производственная практика (по профилю специальности)</t>
  </si>
  <si>
    <t>ПМ.05 Выполнение работ по одной или нескольким профессиям рабочих, должностям служащих</t>
  </si>
  <si>
    <t>21.02.05 Земельно-имущественные отношения</t>
  </si>
  <si>
    <t>Экологические основы природопользования</t>
  </si>
  <si>
    <t>МДК.01.01 Управление территориями и недвижимым имуществом</t>
  </si>
  <si>
    <t>УП.01.01 Учебная практика</t>
  </si>
  <si>
    <t>ПП.01.01 Производственная практика (по профилю специальности)</t>
  </si>
  <si>
    <t>МДК.03.01 Геодезия с основами картографии и картографического черчения</t>
  </si>
  <si>
    <t>УП.03.01 Учебная практика</t>
  </si>
  <si>
    <t>ПП.03.01 Производственная практика (по профилю специальности)</t>
  </si>
  <si>
    <t>Бухгалтерский учет и налогообложение</t>
  </si>
  <si>
    <t>Экономический анализ</t>
  </si>
  <si>
    <t>ПП.02.01 Производственная практика (по профилю специальности)</t>
  </si>
  <si>
    <t>МДК.04.01 Оценка недвижимого имущества</t>
  </si>
  <si>
    <t>Приложение 1</t>
  </si>
  <si>
    <t>Приложение 2</t>
  </si>
  <si>
    <t>МДК.01.01 Устройство автомобилей</t>
  </si>
  <si>
    <t>Инженерная графика</t>
  </si>
  <si>
    <t>МДК.02.01 Управление коллективом исполнителей</t>
  </si>
  <si>
    <t>УП.02.01 Учебная практика</t>
  </si>
  <si>
    <t xml:space="preserve">Основы философии </t>
  </si>
  <si>
    <t xml:space="preserve">Физическая культура </t>
  </si>
  <si>
    <t>Информационные технологии в профессиональной деятельности</t>
  </si>
  <si>
    <t>Правила безопасности дорожного движения</t>
  </si>
  <si>
    <t>Правовое обеспечение профессиональной деятельности</t>
  </si>
  <si>
    <t>Астрономия</t>
  </si>
  <si>
    <t>МДК.01.02 Техническое обслуживание и ремонт автотранспорта</t>
  </si>
  <si>
    <t>Документационное обеспечение управления</t>
  </si>
  <si>
    <t>МДК.02.01 Организация кредитной работы</t>
  </si>
  <si>
    <t>МДК.01.01 Организация безналичных расчетов</t>
  </si>
  <si>
    <t>Литература</t>
  </si>
  <si>
    <t>Русский язык</t>
  </si>
  <si>
    <t>ПП.05.01 Производственная практика (по профилю специальности)</t>
  </si>
  <si>
    <t>УП.05.01 Учебная практика</t>
  </si>
  <si>
    <t>УП.01.01. Учебная практика</t>
  </si>
  <si>
    <t>МДК.03.01 Автоматизированные системы управления в электроэнергосистемах</t>
  </si>
  <si>
    <t>Технологии физического уровня передачи данных</t>
  </si>
  <si>
    <t>Инженерная компьютерная графика</t>
  </si>
  <si>
    <t>Основы теории информации</t>
  </si>
  <si>
    <t>20.02.01 "Рациональное использование природохозяйственных комплексов"</t>
  </si>
  <si>
    <t>Основы проектной деятельности</t>
  </si>
  <si>
    <t>МДК.04.02 Оценка имущественного комплекса</t>
  </si>
  <si>
    <t>УП.04.01 Учебная практика</t>
  </si>
  <si>
    <t>МДК 04.02 Экономика природопользования (курсовая работа)</t>
  </si>
  <si>
    <t xml:space="preserve">МДК.01.03 Методы определения загрязняющих веществ в природной среде </t>
  </si>
  <si>
    <t>МДК.02.01 Кадастры и кадастровая оценка земель (курсовая работа)</t>
  </si>
  <si>
    <t>МДК.05.01. Выполнение работ по рабочей профессии лаборант химического анализа</t>
  </si>
  <si>
    <t>МДК.03.02 Очистные сооружения</t>
  </si>
  <si>
    <t>МДК.01.01 Мониторинг загрязнения окружающей природной среды</t>
  </si>
  <si>
    <t>МДК.02.01 Промышленная экология и промышленная радиоэкология</t>
  </si>
  <si>
    <t>МДК.04.03 Экологическая экспертиза и экологический аудит</t>
  </si>
  <si>
    <t>МДК.04.04 Программное обеспечение экологических  работ</t>
  </si>
  <si>
    <t>МДК.03.01 Выполнение работ по рабочей профессии слесарь по ремонту автомобилей</t>
  </si>
  <si>
    <t xml:space="preserve">Обществознание  </t>
  </si>
  <si>
    <t>Экономика организации (курсовая работа)</t>
  </si>
  <si>
    <t>Основы финансовой грамотности</t>
  </si>
  <si>
    <t>Психология общения</t>
  </si>
  <si>
    <t>МДК.03.01 Организация расчетов с бюджетом и внебюджетными фондами</t>
  </si>
  <si>
    <t>МДК.04.03 Международные стандарты финансовой отчетности и аудита</t>
  </si>
  <si>
    <t>Деловое письмо</t>
  </si>
  <si>
    <t>Информационные технологии в бухгалтерском учете</t>
  </si>
  <si>
    <t>МДК.02.02 Организация потребительского кредитования</t>
  </si>
  <si>
    <t>МДК.03.01 Выполнение работ по рабочей профессии Агент банка</t>
  </si>
  <si>
    <t>Информационные технологии в финансово-кредитной деятельности</t>
  </si>
  <si>
    <t>Организация бухгалтерского учета в банках</t>
  </si>
  <si>
    <t>Анализ финансово-хозяйственной деятельности</t>
  </si>
  <si>
    <t>Финансовая математика</t>
  </si>
  <si>
    <t>МДК.02.03 Организация работы с залогом</t>
  </si>
  <si>
    <t>09.02.07 "Информационные системы и программирование"</t>
  </si>
  <si>
    <t>Информационные технологии</t>
  </si>
  <si>
    <t>Основы алгоритмизации и программирования</t>
  </si>
  <si>
    <t>Компьютерные сети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</si>
  <si>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</si>
  <si>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</si>
  <si>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Технические средства информатизации</t>
  </si>
  <si>
    <t>Основы объектно-ориентированного программирования</t>
  </si>
  <si>
    <t>МДК 02.01 Программное обеспечение компьютерных сетей</t>
  </si>
  <si>
    <t>МДК.03.01 Эксплуатация объектов сетевой инфраструктуры</t>
  </si>
  <si>
    <t>МДК.03.02 Безопасность функционирования информационных систем</t>
  </si>
  <si>
    <t>МДК.04.01 Выполнение работ по рабочей профессии наладчик технологического оборудования</t>
  </si>
  <si>
    <t>ПДП Производственная практика (преддипломная)</t>
  </si>
  <si>
    <t>Информацционные технологии в профессиональной деятельности</t>
  </si>
  <si>
    <t>МДК.01.02 Наладка электрооборудования электрических станций, сетей и систем</t>
  </si>
  <si>
    <t>МДК.02.02 Релейная защита электрооборудования электрических станций, сетей и систем</t>
  </si>
  <si>
    <t>МДК.02.02 Организация администрирования компьютерных сетей</t>
  </si>
  <si>
    <t>МДК.02.01 Программное обеспечение компьютерных сетей</t>
  </si>
  <si>
    <t>ПП.01.01 Производственная практика(по профилю специальности)</t>
  </si>
  <si>
    <t>УП 04.01 Учебная практика</t>
  </si>
  <si>
    <t xml:space="preserve">УП 05.01 Учебная практика </t>
  </si>
  <si>
    <t>ПП 06.01 Производственная практика (по профилю специальности)</t>
  </si>
  <si>
    <t>38.02.06 Финансы</t>
  </si>
  <si>
    <t>23.02.07 Техническое обслуживание и ремонт двигателей, систем и агрегатов автомобилей</t>
  </si>
  <si>
    <t>Численные методы</t>
  </si>
  <si>
    <t>Операционные системы и среды</t>
  </si>
  <si>
    <t>Основы проектирования баз данных</t>
  </si>
  <si>
    <t>Алгоритмы и структуры данных</t>
  </si>
  <si>
    <t>Математическая логика и теория алгоритмов</t>
  </si>
  <si>
    <t>Основы web-программирования</t>
  </si>
  <si>
    <t>МДК.01.02 Математический аппарат для построения компьютерных сетей</t>
  </si>
  <si>
    <t>МДК.01.01 Разработка программных модулей</t>
  </si>
  <si>
    <t>МДК.01.01 Разработка программных модулей (Курсовой проект)</t>
  </si>
  <si>
    <t>МДК.01.02 Поддержка и тестирование программных модулей</t>
  </si>
  <si>
    <t>МДК.04.01 Внедрение и поддержка компьютерных систем</t>
  </si>
  <si>
    <t>МДК.11.01 Технология разработки и защиты баз данных</t>
  </si>
  <si>
    <t>МДК.01.01 Организация, принципы построения и функционирования компьютерных сетей</t>
  </si>
  <si>
    <t>МДК 02.01 Программное обеспечение компьютерных сетей (Курсовой проект)</t>
  </si>
  <si>
    <t>Экономика предприятия</t>
  </si>
  <si>
    <t>ПМ.04 Выполнение работ по одной или нескольким профессиям рабочих, должностям служащих (ЗИМА)</t>
  </si>
  <si>
    <t>ПМ.02 Организация сетевого администрирования (ЛЕТО)</t>
  </si>
  <si>
    <t>ПМ.01 Участие в проектировании сетевой инфраструктуры (ЛЕТО)</t>
  </si>
  <si>
    <t>ПМ.04 Выполнение работ по одной или нескольким профессиям рабочих, должностям служащих (ВЫПУСК ЛЕТО 2021)</t>
  </si>
  <si>
    <t>ПМ.03 Эксплуатация объектов сетевой инфраструктуры (ВЫПУСК ЛЕТО 2021)</t>
  </si>
  <si>
    <t>МДК.03.01 Эксплуатация объектов сетевой инфраструктуры (Курсовой проект)</t>
  </si>
  <si>
    <t>МДК 04.02 Экономика природопользования</t>
  </si>
  <si>
    <t>ПМ.02 Производственный экологический контроль в организациях (ЗИМА)</t>
  </si>
  <si>
    <t>ПМ.03 Эксплуатация очистных установок, очистных сооружений и полигонов (ЛЕТО)</t>
  </si>
  <si>
    <t>ПМ.01 Проведение мероприятий по защите окружающей среды от вредных воздействий (ВЫПУСК ЛЕТО 2021)</t>
  </si>
  <si>
    <t>ПМ.04 Обеспечение экологической информацией различных отраслей экономики (ВЫПУСК ЛЕТО 2021)</t>
  </si>
  <si>
    <t>ПМ.02 Производственный экологический контроль в организациях (ВЫПУСК ЛЕТО 2021)</t>
  </si>
  <si>
    <t>МДК.01.01 Мониторинг загрязнения окружающей природной среды (Курсовая работа)</t>
  </si>
  <si>
    <t>МДК.02.01 Техническая эксплуатация электрооборудования электрических станций, сетей и систем</t>
  </si>
  <si>
    <t>МДК.01.01 Техническое обслуживание электрооборудования электрических станций, сетей и систем</t>
  </si>
  <si>
    <t>МДК.03.02 Учет и реализация электрической энергии</t>
  </si>
  <si>
    <t>МДК.04.01 Техническая диагностика и ремонт электрооборудования</t>
  </si>
  <si>
    <t>Экономика и организация энергетического производства</t>
  </si>
  <si>
    <t>Экономика и организация энергетического производства (Курсовой проект)</t>
  </si>
  <si>
    <t>ПМ.01 Обслуживание электрооборудования электрических станций, сетей, систем (ЗИМА)</t>
  </si>
  <si>
    <t>ПМ.04 Диагностика состояния электрооборудования электрических станций, сетей и систем (ЗИМА)</t>
  </si>
  <si>
    <t>МДК.05.01 Основы управления персоналом производственного подразделения</t>
  </si>
  <si>
    <t>МДК.06.02 Подготовка и выполнение сложных работ по ремонту и монтажу кабельных линий электропередачи</t>
  </si>
  <si>
    <t>ПМ.06 Выполнение работ по одной или нескольким профессиям рабочих, должностям служащих (ЛЕТО)</t>
  </si>
  <si>
    <t>ПМ.01 Обслуживание электрооборудования электрических станций, сетей, систем (ВЫПУСК ЛЕТО 2021)</t>
  </si>
  <si>
    <t>ПМ.03 Контроль и управление технологическими процессами (ВЫПУСК ЛЕТО 2021)</t>
  </si>
  <si>
    <t>ПМ.04 Диагностика состояния электрооборудования электрических станций, сетей и систем (ВЫПУСК ЛЕТО 2021)</t>
  </si>
  <si>
    <t>ПМ.02 Техническая эксплуатация электрооборудования электрических станций, сетей и систем (ВЫПУСК ЛЕТО 2021)</t>
  </si>
  <si>
    <t>ПМ.05 Организация и управление коллективом исполнителей (ЛЕТО)</t>
  </si>
  <si>
    <t>Основы экономики</t>
  </si>
  <si>
    <t>Правовые основы профессиональной деятельности</t>
  </si>
  <si>
    <t>Основы экономики (Курсовой проект)</t>
  </si>
  <si>
    <t>МДК.03.02 Учет и реализация электрической энергии (Курсовой проект)</t>
  </si>
  <si>
    <t>Право</t>
  </si>
  <si>
    <t>МДК.01.02 Кассовые операции банка</t>
  </si>
  <si>
    <t>МДК.01.03 Международные расчеты по экспортно-импортным операциям</t>
  </si>
  <si>
    <t>Основы предпринимательской деятельности</t>
  </si>
  <si>
    <t>ПМ.01 Ведение расчетных операций (ЗИМА 11 класс)</t>
  </si>
  <si>
    <t>Рынок ценных бумаг</t>
  </si>
  <si>
    <t>Экономика организации (Курсовая работа)</t>
  </si>
  <si>
    <t>ПМ.01 Ведение расчетных операций (ЛЕТО)</t>
  </si>
  <si>
    <t>ПМ.02 Осуществление кредитной работы (ВЫПУСК ЛЕТО 2021)</t>
  </si>
  <si>
    <t>ПМ.03 Выполнение работ по одной или нескольким профессиям рабочих, должностям служащих (ВЫПУСК ЛЕТО 2021)</t>
  </si>
  <si>
    <t>МДК.02.01 Организация кредитной работы (Курсовая работа)</t>
  </si>
  <si>
    <t>МДК.02.03 Организация работы с залогом (Курсовая работа)</t>
  </si>
  <si>
    <t>МДК.02.02 Организация потребительского кредитования (Курсовая работа)</t>
  </si>
  <si>
    <t>Анализ финансово-хозяйственной деятельности (Курсовая работа)</t>
  </si>
  <si>
    <t>Финансы, денежное обращение и кредит (Курсовая работа)</t>
  </si>
  <si>
    <t>МДК.02.01 Практические основы бухгалтерского учета источников формирования активов организации</t>
  </si>
  <si>
    <t>МДК.05.01 Выполнение работ по рабочей профессии "Кассир"</t>
  </si>
  <si>
    <t>МДК.04.03 Бизнес-планирование и бюджетирование</t>
  </si>
  <si>
    <t>ПМ.05 Выполнение работ  по одной или нескольким профессиям рабочих, должностям служащих (ЗИМА)</t>
  </si>
  <si>
    <t xml:space="preserve">МДК.01.01 Практические основы бухгалтерского учета активов организации </t>
  </si>
  <si>
    <t>ПМ.01 Документирование хозяйственных операций и ведение бухгалтерского учета имущества организации (ЛЕТО 11 класс)</t>
  </si>
  <si>
    <t>ПМ.05 Выполнение работ  по одной или нескольким профессиям рабочих, должностям служащих (ЛЕТО 11 класс)</t>
  </si>
  <si>
    <t>ПМ.02 Ведение бухгалтерского учета источников формирования активов, выполнение работ по инвентаризации+B132:B134 активов и финансовых обязательств организации (ЗИМА 11 класс)</t>
  </si>
  <si>
    <t>МДК.01.01 Практические основы бухгалтерского учета активов организации</t>
  </si>
  <si>
    <t>МДК.01.01 Практические основы бухгалтерского учета активов организации (Курсовая работа)</t>
  </si>
  <si>
    <t>ПМ.01 Документирование хозяйственных операций и ведение бухгалтерского учета имущества организации (ЛЕТО)</t>
  </si>
  <si>
    <t>ПМ.02 Ведение бухгалтерского учета источников формирования активов, выполнение работ по инвентаризации активов и финансовых обязательств организации (ЛЕТО)</t>
  </si>
  <si>
    <t>ПМ.03 Проведение расчетов с бюджетом и внебюджетными фондами (ВЫПУСК ЛЕТО 2021)</t>
  </si>
  <si>
    <t>ПМ.04 Составление и  использование бухгалтерской отчетности (ВЫПУСК ЛЕТО 2021)</t>
  </si>
  <si>
    <t xml:space="preserve">МДК.04.02 Основы анализа бухгалтерской отчетности </t>
  </si>
  <si>
    <t>МДК.04.01 Технология составления бухгалтерской отчетности (Курсовая работа)</t>
  </si>
  <si>
    <t>МДК.04.02 Основы анализа бухгалтерской отчетности (Курсовая работа)</t>
  </si>
  <si>
    <t>МДК.04.03 Международные стандарты финансовой отчетности и аудита (Курсовая работа)</t>
  </si>
  <si>
    <t xml:space="preserve">МДК.02.01 Кадастры и кадастровая оценка земель </t>
  </si>
  <si>
    <t>ПМ.04. Определение стоимости недвижимого имущества (ЗИМА 11 класс)</t>
  </si>
  <si>
    <t>ПМ.04. Определение стоимости недвижимого имущества (ЗИМА)</t>
  </si>
  <si>
    <t xml:space="preserve">МДК.04.02 Оценка имущественного комплекса </t>
  </si>
  <si>
    <t>ПМ.01 Управление земельно-имущественным комплексом (ЛЕТО)</t>
  </si>
  <si>
    <t>ПМ.03 Картографо-геодезическое сопровождение земельно-имущественных отношений (ЛЕТО)</t>
  </si>
  <si>
    <t>ПМ.01 Управление земельно-имущественным комплексом (ЛЕТО 11 класс)</t>
  </si>
  <si>
    <t>ПМ.03 Картографо-геодезическое сопровождение земельно-имущественных отношений (ЛЕТО 11 класс)</t>
  </si>
  <si>
    <t>ПМ.02 Осуществление кадастровых отношений</t>
  </si>
  <si>
    <t>УП.03.01. Учебная практика</t>
  </si>
  <si>
    <t>Земельное право</t>
  </si>
  <si>
    <t>Основы менеджмента и маркетинга</t>
  </si>
  <si>
    <t>Устройство автомобилей</t>
  </si>
  <si>
    <t xml:space="preserve">ПМ.03 Выполнение работ по одной или нескольким профессиям рабочих, должностям служащих (ЗИМА) </t>
  </si>
  <si>
    <t>МДК.02.01 Управление коллективом исполнителей (Курсовой проект)</t>
  </si>
  <si>
    <t>Производственная практика (преддипломная)</t>
  </si>
  <si>
    <t>ПМ.02 Организация деятельности коллектива исполнителей (ЛЕТО)</t>
  </si>
  <si>
    <t>ПМ.01 Техническое обслуживание и ремонт автотранспорта (ВЫПУСК ЛЕТО 2021)</t>
  </si>
  <si>
    <t xml:space="preserve">ПМ.03 Выполнение работ по одной или нескольким профессиям рабочих, должностям служащих (ВЫПУСК ЛЕТО 2021) </t>
  </si>
  <si>
    <t>МДК.01.02 Техническое обслуживание и ремонт автотранспорта (Курсовой проект)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</si>
</sst>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2423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31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/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9" fontId="3" fillId="0" borderId="22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9" fontId="3" fillId="0" borderId="25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9" fontId="3" fillId="0" borderId="28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0" xfId="0" applyBorder="1"/>
    <xf numFmtId="164" fontId="3" fillId="0" borderId="34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0" fillId="0" borderId="0" xfId="0" applyFont="1"/>
    <xf numFmtId="0" fontId="3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9" fontId="3" fillId="0" borderId="25" xfId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9" fontId="3" fillId="0" borderId="9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9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9" fontId="3" fillId="0" borderId="31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3" fillId="0" borderId="25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left" vertical="center" wrapText="1"/>
    </xf>
    <xf numFmtId="0" fontId="3" fillId="0" borderId="14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Border="1"/>
    <xf numFmtId="0" fontId="3" fillId="0" borderId="16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5" xfId="0" applyFont="1" applyBorder="1" applyAlignment="1"/>
    <xf numFmtId="0" fontId="3" fillId="0" borderId="1" xfId="0" applyFont="1" applyBorder="1" applyAlignment="1"/>
    <xf numFmtId="0" fontId="3" fillId="0" borderId="14" xfId="0" applyFont="1" applyBorder="1" applyAlignment="1"/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40" xfId="0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textRotation="90"/>
    </xf>
    <xf numFmtId="0" fontId="3" fillId="2" borderId="4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3" fillId="2" borderId="51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8"/>
  <sheetViews>
    <sheetView view="pageBreakPreview" topLeftCell="A4" zoomScaleNormal="100" zoomScaleSheetLayoutView="100" workbookViewId="0">
      <selection activeCell="B23" sqref="B23"/>
    </sheetView>
  </sheetViews>
  <sheetFormatPr defaultRowHeight="15" x14ac:dyDescent="0.25"/>
  <cols>
    <col min="2" max="2" width="29.42578125" customWidth="1"/>
    <col min="11" max="11" width="14.5703125" customWidth="1"/>
    <col min="13" max="13" width="17" customWidth="1"/>
  </cols>
  <sheetData>
    <row r="1" spans="1:15" ht="18.75" x14ac:dyDescent="0.3">
      <c r="J1" s="90"/>
      <c r="M1" s="260" t="s">
        <v>74</v>
      </c>
      <c r="N1" s="260"/>
      <c r="O1" s="260"/>
    </row>
    <row r="3" spans="1:15" ht="18.75" x14ac:dyDescent="0.25">
      <c r="A3" s="261" t="s">
        <v>7</v>
      </c>
      <c r="B3" s="262" t="s">
        <v>8</v>
      </c>
      <c r="C3" s="263" t="s">
        <v>9</v>
      </c>
      <c r="D3" s="253" t="s">
        <v>0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18.75" x14ac:dyDescent="0.3">
      <c r="A4" s="261"/>
      <c r="B4" s="262"/>
      <c r="C4" s="263"/>
      <c r="D4" s="251" t="s">
        <v>1</v>
      </c>
      <c r="E4" s="251"/>
      <c r="F4" s="253" t="s">
        <v>2</v>
      </c>
      <c r="G4" s="253"/>
      <c r="H4" s="251" t="s">
        <v>3</v>
      </c>
      <c r="I4" s="251"/>
      <c r="J4" s="251" t="s">
        <v>4</v>
      </c>
      <c r="K4" s="251"/>
      <c r="L4" s="251" t="s">
        <v>5</v>
      </c>
      <c r="M4" s="251"/>
      <c r="N4" s="251" t="s">
        <v>6</v>
      </c>
      <c r="O4" s="251"/>
    </row>
    <row r="5" spans="1:15" x14ac:dyDescent="0.25">
      <c r="A5" s="261"/>
      <c r="B5" s="262"/>
      <c r="C5" s="263"/>
      <c r="D5" s="252" t="s">
        <v>10</v>
      </c>
      <c r="E5" s="253" t="s">
        <v>11</v>
      </c>
      <c r="F5" s="252" t="s">
        <v>10</v>
      </c>
      <c r="G5" s="253" t="s">
        <v>11</v>
      </c>
      <c r="H5" s="252" t="s">
        <v>10</v>
      </c>
      <c r="I5" s="253" t="s">
        <v>11</v>
      </c>
      <c r="J5" s="252" t="s">
        <v>10</v>
      </c>
      <c r="K5" s="253" t="s">
        <v>11</v>
      </c>
      <c r="L5" s="252" t="s">
        <v>10</v>
      </c>
      <c r="M5" s="253" t="s">
        <v>11</v>
      </c>
      <c r="N5" s="252" t="s">
        <v>10</v>
      </c>
      <c r="O5" s="253" t="s">
        <v>11</v>
      </c>
    </row>
    <row r="6" spans="1:15" x14ac:dyDescent="0.25">
      <c r="A6" s="261"/>
      <c r="B6" s="262"/>
      <c r="C6" s="263"/>
      <c r="D6" s="252"/>
      <c r="E6" s="253"/>
      <c r="F6" s="252"/>
      <c r="G6" s="253"/>
      <c r="H6" s="252"/>
      <c r="I6" s="253"/>
      <c r="J6" s="252"/>
      <c r="K6" s="253"/>
      <c r="L6" s="252"/>
      <c r="M6" s="253"/>
      <c r="N6" s="252"/>
      <c r="O6" s="253"/>
    </row>
    <row r="7" spans="1:15" ht="52.5" customHeight="1" x14ac:dyDescent="0.25">
      <c r="A7" s="261"/>
      <c r="B7" s="262"/>
      <c r="C7" s="263"/>
      <c r="D7" s="252"/>
      <c r="E7" s="253"/>
      <c r="F7" s="252"/>
      <c r="G7" s="253"/>
      <c r="H7" s="252"/>
      <c r="I7" s="253"/>
      <c r="J7" s="252"/>
      <c r="K7" s="253"/>
      <c r="L7" s="252"/>
      <c r="M7" s="253"/>
      <c r="N7" s="252"/>
      <c r="O7" s="253"/>
    </row>
    <row r="8" spans="1:15" ht="16.5" thickBot="1" x14ac:dyDescent="0.3">
      <c r="A8" s="254" t="s">
        <v>127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</row>
    <row r="9" spans="1:15" ht="16.5" thickBot="1" x14ac:dyDescent="0.3">
      <c r="A9" s="257" t="s">
        <v>12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9"/>
    </row>
    <row r="10" spans="1:15" ht="20.100000000000001" customHeight="1" x14ac:dyDescent="0.25">
      <c r="A10" s="18">
        <v>1</v>
      </c>
      <c r="B10" s="239" t="s">
        <v>19</v>
      </c>
      <c r="C10" s="187">
        <v>142</v>
      </c>
      <c r="D10" s="187">
        <v>142</v>
      </c>
      <c r="E10" s="189">
        <f>D10/C10</f>
        <v>1</v>
      </c>
      <c r="F10" s="187">
        <f>37+17+18+20</f>
        <v>92</v>
      </c>
      <c r="G10" s="191">
        <f>F10/D10</f>
        <v>0.647887323943662</v>
      </c>
      <c r="H10" s="187">
        <f>6+14+8+7+7</f>
        <v>42</v>
      </c>
      <c r="I10" s="191">
        <f>H10/C10</f>
        <v>0.29577464788732394</v>
      </c>
      <c r="J10" s="187">
        <f>0+1+0+0+1</f>
        <v>2</v>
      </c>
      <c r="K10" s="191">
        <f>J10/C10</f>
        <v>1.4084507042253521E-2</v>
      </c>
      <c r="L10" s="187">
        <v>6</v>
      </c>
      <c r="M10" s="191">
        <f>L10/C10</f>
        <v>4.2253521126760563E-2</v>
      </c>
      <c r="N10" s="187">
        <f>SUM(F10,H10)</f>
        <v>134</v>
      </c>
      <c r="O10" s="197">
        <f>N10/C10</f>
        <v>0.94366197183098588</v>
      </c>
    </row>
    <row r="11" spans="1:15" ht="20.100000000000001" customHeight="1" x14ac:dyDescent="0.25">
      <c r="A11" s="11">
        <v>2</v>
      </c>
      <c r="B11" s="208" t="s">
        <v>84</v>
      </c>
      <c r="C11" s="2">
        <v>142</v>
      </c>
      <c r="D11" s="2">
        <v>142</v>
      </c>
      <c r="E11" s="4">
        <f>D11/C11</f>
        <v>1</v>
      </c>
      <c r="F11" s="2">
        <f>33+18+23+22</f>
        <v>96</v>
      </c>
      <c r="G11" s="3">
        <f>F11/D11</f>
        <v>0.676056338028169</v>
      </c>
      <c r="H11" s="2">
        <f>13+11+7+2+5</f>
        <v>38</v>
      </c>
      <c r="I11" s="3">
        <f>H11/C11</f>
        <v>0.26760563380281688</v>
      </c>
      <c r="J11" s="2">
        <f>0+0+0+0+0</f>
        <v>0</v>
      </c>
      <c r="K11" s="3">
        <f>J11/C11</f>
        <v>0</v>
      </c>
      <c r="L11" s="2">
        <v>8</v>
      </c>
      <c r="M11" s="3">
        <f>L11/C11</f>
        <v>5.6338028169014086E-2</v>
      </c>
      <c r="N11" s="2">
        <f>SUM(F11,H11)</f>
        <v>134</v>
      </c>
      <c r="O11" s="12">
        <f>N11/C11</f>
        <v>0.94366197183098588</v>
      </c>
    </row>
    <row r="12" spans="1:15" ht="20.100000000000001" customHeight="1" x14ac:dyDescent="0.25">
      <c r="A12" s="11">
        <v>3</v>
      </c>
      <c r="B12" s="240" t="s">
        <v>28</v>
      </c>
      <c r="C12" s="2">
        <v>142</v>
      </c>
      <c r="D12" s="2">
        <v>142</v>
      </c>
      <c r="E12" s="4">
        <f>D12/C12</f>
        <v>1</v>
      </c>
      <c r="F12" s="2">
        <f>24+12+15+16</f>
        <v>67</v>
      </c>
      <c r="G12" s="3">
        <f>F12/D12</f>
        <v>0.47183098591549294</v>
      </c>
      <c r="H12" s="2">
        <f>12+13+10+8+10</f>
        <v>53</v>
      </c>
      <c r="I12" s="3">
        <f>H12/C12</f>
        <v>0.37323943661971831</v>
      </c>
      <c r="J12" s="2">
        <f>3+5+4+1+1</f>
        <v>14</v>
      </c>
      <c r="K12" s="3">
        <f>J12/C12</f>
        <v>9.8591549295774641E-2</v>
      </c>
      <c r="L12" s="2">
        <v>8</v>
      </c>
      <c r="M12" s="3">
        <f>L12/C12</f>
        <v>5.6338028169014086E-2</v>
      </c>
      <c r="N12" s="2">
        <f>SUM(F12,H12)</f>
        <v>120</v>
      </c>
      <c r="O12" s="12">
        <f>N12/C12</f>
        <v>0.84507042253521125</v>
      </c>
    </row>
    <row r="13" spans="1:15" ht="20.100000000000001" customHeight="1" x14ac:dyDescent="0.25">
      <c r="A13" s="11">
        <v>4</v>
      </c>
      <c r="B13" s="240" t="s">
        <v>20</v>
      </c>
      <c r="C13" s="2">
        <v>142</v>
      </c>
      <c r="D13" s="2">
        <v>142</v>
      </c>
      <c r="E13" s="4">
        <f>D13/C13</f>
        <v>1</v>
      </c>
      <c r="F13" s="2">
        <f>42+21+19+23</f>
        <v>105</v>
      </c>
      <c r="G13" s="3">
        <f>F13/D13</f>
        <v>0.73943661971830987</v>
      </c>
      <c r="H13" s="2">
        <f>5+4+2+5+4</f>
        <v>20</v>
      </c>
      <c r="I13" s="3">
        <f>H13/C13</f>
        <v>0.14084507042253522</v>
      </c>
      <c r="J13" s="2">
        <f>0+3+3+0+0</f>
        <v>6</v>
      </c>
      <c r="K13" s="3">
        <f>J13/C13</f>
        <v>4.2253521126760563E-2</v>
      </c>
      <c r="L13" s="2">
        <v>11</v>
      </c>
      <c r="M13" s="3">
        <f>L13/C13</f>
        <v>7.746478873239436E-2</v>
      </c>
      <c r="N13" s="2">
        <f>SUM(F13,H13)</f>
        <v>125</v>
      </c>
      <c r="O13" s="12">
        <f>N13/C13</f>
        <v>0.88028169014084512</v>
      </c>
    </row>
    <row r="14" spans="1:15" ht="20.100000000000001" customHeight="1" x14ac:dyDescent="0.25">
      <c r="A14" s="11">
        <v>5</v>
      </c>
      <c r="B14" s="240" t="s">
        <v>24</v>
      </c>
      <c r="C14" s="2">
        <v>142</v>
      </c>
      <c r="D14" s="2">
        <v>142</v>
      </c>
      <c r="E14" s="4">
        <f>D14/C14</f>
        <v>1</v>
      </c>
      <c r="F14" s="2">
        <f>10+3+20+22</f>
        <v>55</v>
      </c>
      <c r="G14" s="3">
        <f>F14/D14</f>
        <v>0.38732394366197181</v>
      </c>
      <c r="H14" s="2">
        <f>17+22+15+5+5</f>
        <v>64</v>
      </c>
      <c r="I14" s="3">
        <f>H14/C14</f>
        <v>0.45070422535211269</v>
      </c>
      <c r="J14" s="2">
        <f>1+6+8+0+0</f>
        <v>15</v>
      </c>
      <c r="K14" s="3">
        <f>J14/C14</f>
        <v>0.10563380281690141</v>
      </c>
      <c r="L14" s="2">
        <v>8</v>
      </c>
      <c r="M14" s="3">
        <f>L14/C14</f>
        <v>5.6338028169014086E-2</v>
      </c>
      <c r="N14" s="2">
        <f>SUM(F14,H14)</f>
        <v>119</v>
      </c>
      <c r="O14" s="12">
        <f>N14/C14</f>
        <v>0.8380281690140845</v>
      </c>
    </row>
    <row r="15" spans="1:15" ht="20.100000000000001" customHeight="1" x14ac:dyDescent="0.25">
      <c r="A15" s="11">
        <v>6</v>
      </c>
      <c r="B15" s="240" t="s">
        <v>89</v>
      </c>
      <c r="C15" s="2">
        <v>142</v>
      </c>
      <c r="D15" s="2">
        <v>142</v>
      </c>
      <c r="E15" s="4">
        <f t="shared" ref="E15:E33" si="0">D15/C15</f>
        <v>1</v>
      </c>
      <c r="F15" s="2">
        <f>35+19+22+21</f>
        <v>97</v>
      </c>
      <c r="G15" s="3">
        <f t="shared" ref="G15:G33" si="1">F15/D15</f>
        <v>0.68309859154929575</v>
      </c>
      <c r="H15" s="2">
        <f>10+7+6+3+6</f>
        <v>32</v>
      </c>
      <c r="I15" s="3">
        <f t="shared" ref="I15:I33" si="2">H15/C15</f>
        <v>0.22535211267605634</v>
      </c>
      <c r="J15" s="2">
        <f>1+2+1+0+0</f>
        <v>4</v>
      </c>
      <c r="K15" s="3">
        <f t="shared" ref="K15:K33" si="3">J15/C15</f>
        <v>2.8169014084507043E-2</v>
      </c>
      <c r="L15" s="2">
        <v>9</v>
      </c>
      <c r="M15" s="3">
        <f t="shared" ref="M15:M33" si="4">L15/C15</f>
        <v>6.3380281690140844E-2</v>
      </c>
      <c r="N15" s="2">
        <f t="shared" ref="N15:N33" si="5">SUM(F15,H15)</f>
        <v>129</v>
      </c>
      <c r="O15" s="12">
        <f t="shared" ref="O15:O33" si="6">N15/C15</f>
        <v>0.90845070422535212</v>
      </c>
    </row>
    <row r="16" spans="1:15" ht="20.100000000000001" customHeight="1" x14ac:dyDescent="0.25">
      <c r="A16" s="11">
        <v>7</v>
      </c>
      <c r="B16" s="208" t="s">
        <v>31</v>
      </c>
      <c r="C16" s="2">
        <v>142</v>
      </c>
      <c r="D16" s="2">
        <v>142</v>
      </c>
      <c r="E16" s="4">
        <f t="shared" si="0"/>
        <v>1</v>
      </c>
      <c r="F16" s="2">
        <f>23+5+9+14</f>
        <v>51</v>
      </c>
      <c r="G16" s="3">
        <f t="shared" si="1"/>
        <v>0.35915492957746481</v>
      </c>
      <c r="H16" s="2">
        <f>11+14+15+17+12</f>
        <v>69</v>
      </c>
      <c r="I16" s="3">
        <f t="shared" si="2"/>
        <v>0.4859154929577465</v>
      </c>
      <c r="J16" s="2">
        <f>2+6+5+0+1</f>
        <v>14</v>
      </c>
      <c r="K16" s="3">
        <f t="shared" si="3"/>
        <v>9.8591549295774641E-2</v>
      </c>
      <c r="L16" s="2">
        <v>8</v>
      </c>
      <c r="M16" s="3">
        <f t="shared" si="4"/>
        <v>5.6338028169014086E-2</v>
      </c>
      <c r="N16" s="2">
        <f t="shared" si="5"/>
        <v>120</v>
      </c>
      <c r="O16" s="12">
        <f t="shared" si="6"/>
        <v>0.84507042253521125</v>
      </c>
    </row>
    <row r="17" spans="1:15" ht="29.25" customHeight="1" x14ac:dyDescent="0.25">
      <c r="A17" s="11">
        <v>8</v>
      </c>
      <c r="B17" s="208" t="s">
        <v>18</v>
      </c>
      <c r="C17" s="2">
        <v>142</v>
      </c>
      <c r="D17" s="2">
        <v>142</v>
      </c>
      <c r="E17" s="4">
        <f t="shared" si="0"/>
        <v>1</v>
      </c>
      <c r="F17" s="2">
        <f>44+19+7+27</f>
        <v>97</v>
      </c>
      <c r="G17" s="3">
        <f t="shared" si="1"/>
        <v>0.68309859154929575</v>
      </c>
      <c r="H17" s="2">
        <f>4+4+4+17+1</f>
        <v>30</v>
      </c>
      <c r="I17" s="3">
        <f t="shared" si="2"/>
        <v>0.21126760563380281</v>
      </c>
      <c r="J17" s="2">
        <f>2+1+2+0+0</f>
        <v>5</v>
      </c>
      <c r="K17" s="3">
        <f t="shared" si="3"/>
        <v>3.5211267605633804E-2</v>
      </c>
      <c r="L17" s="2">
        <v>10</v>
      </c>
      <c r="M17" s="3">
        <f t="shared" si="4"/>
        <v>7.0422535211267609E-2</v>
      </c>
      <c r="N17" s="2">
        <f t="shared" si="5"/>
        <v>127</v>
      </c>
      <c r="O17" s="12">
        <f t="shared" si="6"/>
        <v>0.89436619718309862</v>
      </c>
    </row>
    <row r="18" spans="1:15" ht="20.100000000000001" customHeight="1" x14ac:dyDescent="0.25">
      <c r="A18" s="11">
        <v>9</v>
      </c>
      <c r="B18" s="240" t="s">
        <v>90</v>
      </c>
      <c r="C18" s="2">
        <v>142</v>
      </c>
      <c r="D18" s="2">
        <v>142</v>
      </c>
      <c r="E18" s="4">
        <f t="shared" si="0"/>
        <v>1</v>
      </c>
      <c r="F18" s="2">
        <f>16+10+16+18</f>
        <v>60</v>
      </c>
      <c r="G18" s="3">
        <f t="shared" si="1"/>
        <v>0.42253521126760563</v>
      </c>
      <c r="H18" s="2">
        <f>15+19+12+8+10</f>
        <v>64</v>
      </c>
      <c r="I18" s="3">
        <f t="shared" si="2"/>
        <v>0.45070422535211269</v>
      </c>
      <c r="J18" s="2">
        <f>3+3+4+0+1</f>
        <v>11</v>
      </c>
      <c r="K18" s="3">
        <f t="shared" si="3"/>
        <v>7.746478873239436E-2</v>
      </c>
      <c r="L18" s="2">
        <v>7</v>
      </c>
      <c r="M18" s="3">
        <f t="shared" si="4"/>
        <v>4.9295774647887321E-2</v>
      </c>
      <c r="N18" s="2">
        <f t="shared" si="5"/>
        <v>124</v>
      </c>
      <c r="O18" s="12">
        <f t="shared" si="6"/>
        <v>0.87323943661971826</v>
      </c>
    </row>
    <row r="19" spans="1:15" ht="20.100000000000001" customHeight="1" x14ac:dyDescent="0.25">
      <c r="A19" s="18">
        <v>10</v>
      </c>
      <c r="B19" s="211" t="s">
        <v>38</v>
      </c>
      <c r="C19" s="2">
        <v>142</v>
      </c>
      <c r="D19" s="2">
        <v>142</v>
      </c>
      <c r="E19" s="189">
        <f t="shared" si="0"/>
        <v>1</v>
      </c>
      <c r="F19" s="187">
        <f>13+8+8+8</f>
        <v>37</v>
      </c>
      <c r="G19" s="191">
        <f t="shared" si="1"/>
        <v>0.26056338028169013</v>
      </c>
      <c r="H19" s="187">
        <f>19+20+12+16+18</f>
        <v>85</v>
      </c>
      <c r="I19" s="191">
        <f t="shared" si="2"/>
        <v>0.59859154929577463</v>
      </c>
      <c r="J19" s="187">
        <f>1+3+6+2+1</f>
        <v>13</v>
      </c>
      <c r="K19" s="191">
        <f t="shared" si="3"/>
        <v>9.154929577464789E-2</v>
      </c>
      <c r="L19" s="187">
        <v>7</v>
      </c>
      <c r="M19" s="191">
        <f t="shared" si="4"/>
        <v>4.9295774647887321E-2</v>
      </c>
      <c r="N19" s="187">
        <f t="shared" si="5"/>
        <v>122</v>
      </c>
      <c r="O19" s="197">
        <f t="shared" si="6"/>
        <v>0.85915492957746475</v>
      </c>
    </row>
    <row r="20" spans="1:15" ht="20.100000000000001" customHeight="1" x14ac:dyDescent="0.25">
      <c r="A20" s="11">
        <v>11</v>
      </c>
      <c r="B20" s="240" t="s">
        <v>29</v>
      </c>
      <c r="C20" s="2">
        <v>142</v>
      </c>
      <c r="D20" s="2">
        <v>142</v>
      </c>
      <c r="E20" s="4">
        <f t="shared" si="0"/>
        <v>1</v>
      </c>
      <c r="F20" s="2">
        <f>15+17+14+19</f>
        <v>65</v>
      </c>
      <c r="G20" s="3">
        <f t="shared" si="1"/>
        <v>0.45774647887323944</v>
      </c>
      <c r="H20" s="2">
        <f>17+13+8+12+8</f>
        <v>58</v>
      </c>
      <c r="I20" s="3">
        <f t="shared" si="2"/>
        <v>0.40845070422535212</v>
      </c>
      <c r="J20" s="2">
        <f>0+11+1+0+0</f>
        <v>12</v>
      </c>
      <c r="K20" s="3">
        <f t="shared" si="3"/>
        <v>8.4507042253521125E-2</v>
      </c>
      <c r="L20" s="2">
        <v>7</v>
      </c>
      <c r="M20" s="3">
        <f t="shared" si="4"/>
        <v>4.9295774647887321E-2</v>
      </c>
      <c r="N20" s="2">
        <f t="shared" si="5"/>
        <v>123</v>
      </c>
      <c r="O20" s="12">
        <f t="shared" si="6"/>
        <v>0.86619718309859151</v>
      </c>
    </row>
    <row r="21" spans="1:15" ht="20.100000000000001" customHeight="1" thickBot="1" x14ac:dyDescent="0.3">
      <c r="A21" s="13">
        <v>12</v>
      </c>
      <c r="B21" s="241" t="s">
        <v>17</v>
      </c>
      <c r="C21" s="14">
        <v>142</v>
      </c>
      <c r="D21" s="14">
        <v>142</v>
      </c>
      <c r="E21" s="15">
        <f t="shared" si="0"/>
        <v>1</v>
      </c>
      <c r="F21" s="14">
        <f>55+27+25+28</f>
        <v>135</v>
      </c>
      <c r="G21" s="16">
        <f t="shared" si="1"/>
        <v>0.95070422535211263</v>
      </c>
      <c r="H21" s="14">
        <f>0+0+0+0+0</f>
        <v>0</v>
      </c>
      <c r="I21" s="16">
        <f t="shared" si="2"/>
        <v>0</v>
      </c>
      <c r="J21" s="14">
        <f>0+0+0+0+0</f>
        <v>0</v>
      </c>
      <c r="K21" s="16">
        <f t="shared" si="3"/>
        <v>0</v>
      </c>
      <c r="L21" s="14">
        <v>7</v>
      </c>
      <c r="M21" s="16">
        <f t="shared" si="4"/>
        <v>4.9295774647887321E-2</v>
      </c>
      <c r="N21" s="14">
        <f t="shared" si="5"/>
        <v>135</v>
      </c>
      <c r="O21" s="17">
        <f t="shared" si="6"/>
        <v>0.95070422535211263</v>
      </c>
    </row>
    <row r="22" spans="1:15" ht="30" customHeight="1" x14ac:dyDescent="0.25">
      <c r="A22" s="18">
        <v>13</v>
      </c>
      <c r="B22" s="244" t="s">
        <v>128</v>
      </c>
      <c r="C22" s="187">
        <v>18</v>
      </c>
      <c r="D22" s="187">
        <v>18</v>
      </c>
      <c r="E22" s="189">
        <f t="shared" si="0"/>
        <v>1</v>
      </c>
      <c r="F22" s="187">
        <v>12</v>
      </c>
      <c r="G22" s="191">
        <f t="shared" si="1"/>
        <v>0.66666666666666663</v>
      </c>
      <c r="H22" s="187">
        <v>4</v>
      </c>
      <c r="I22" s="191">
        <f t="shared" si="2"/>
        <v>0.22222222222222221</v>
      </c>
      <c r="J22" s="187">
        <v>0</v>
      </c>
      <c r="K22" s="191">
        <f t="shared" si="3"/>
        <v>0</v>
      </c>
      <c r="L22" s="187">
        <v>2</v>
      </c>
      <c r="M22" s="191">
        <f t="shared" si="4"/>
        <v>0.1111111111111111</v>
      </c>
      <c r="N22" s="187">
        <f t="shared" si="5"/>
        <v>16</v>
      </c>
      <c r="O22" s="197">
        <f t="shared" si="6"/>
        <v>0.88888888888888884</v>
      </c>
    </row>
    <row r="23" spans="1:15" ht="20.100000000000001" customHeight="1" x14ac:dyDescent="0.25">
      <c r="A23" s="11">
        <v>14</v>
      </c>
      <c r="B23" s="227" t="s">
        <v>24</v>
      </c>
      <c r="C23" s="2">
        <v>18</v>
      </c>
      <c r="D23" s="2">
        <v>18</v>
      </c>
      <c r="E23" s="4">
        <f t="shared" si="0"/>
        <v>1</v>
      </c>
      <c r="F23" s="2">
        <v>5</v>
      </c>
      <c r="G23" s="3">
        <f t="shared" si="1"/>
        <v>0.27777777777777779</v>
      </c>
      <c r="H23" s="2">
        <v>8</v>
      </c>
      <c r="I23" s="3">
        <f t="shared" si="2"/>
        <v>0.44444444444444442</v>
      </c>
      <c r="J23" s="2">
        <v>4</v>
      </c>
      <c r="K23" s="3">
        <f t="shared" si="3"/>
        <v>0.22222222222222221</v>
      </c>
      <c r="L23" s="2">
        <v>1</v>
      </c>
      <c r="M23" s="3">
        <f t="shared" si="4"/>
        <v>5.5555555555555552E-2</v>
      </c>
      <c r="N23" s="2">
        <f t="shared" si="5"/>
        <v>13</v>
      </c>
      <c r="O23" s="12">
        <f t="shared" si="6"/>
        <v>0.72222222222222221</v>
      </c>
    </row>
    <row r="24" spans="1:15" ht="20.100000000000001" customHeight="1" x14ac:dyDescent="0.25">
      <c r="A24" s="11">
        <v>15</v>
      </c>
      <c r="B24" s="226" t="s">
        <v>115</v>
      </c>
      <c r="C24" s="2">
        <v>18</v>
      </c>
      <c r="D24" s="2">
        <v>18</v>
      </c>
      <c r="E24" s="4">
        <f t="shared" si="0"/>
        <v>1</v>
      </c>
      <c r="F24" s="2">
        <v>7</v>
      </c>
      <c r="G24" s="3">
        <f t="shared" si="1"/>
        <v>0.3888888888888889</v>
      </c>
      <c r="H24" s="2">
        <v>8</v>
      </c>
      <c r="I24" s="3">
        <f t="shared" si="2"/>
        <v>0.44444444444444442</v>
      </c>
      <c r="J24" s="2">
        <v>1</v>
      </c>
      <c r="K24" s="3">
        <f t="shared" si="3"/>
        <v>5.5555555555555552E-2</v>
      </c>
      <c r="L24" s="2">
        <v>2</v>
      </c>
      <c r="M24" s="3">
        <f t="shared" si="4"/>
        <v>0.1111111111111111</v>
      </c>
      <c r="N24" s="2">
        <f t="shared" si="5"/>
        <v>15</v>
      </c>
      <c r="O24" s="12">
        <f t="shared" si="6"/>
        <v>0.83333333333333337</v>
      </c>
    </row>
    <row r="25" spans="1:15" ht="30" customHeight="1" x14ac:dyDescent="0.25">
      <c r="A25" s="11">
        <v>16</v>
      </c>
      <c r="B25" s="226" t="s">
        <v>21</v>
      </c>
      <c r="C25" s="2">
        <v>18</v>
      </c>
      <c r="D25" s="2">
        <v>18</v>
      </c>
      <c r="E25" s="4">
        <f t="shared" si="0"/>
        <v>1</v>
      </c>
      <c r="F25" s="2">
        <v>3</v>
      </c>
      <c r="G25" s="3">
        <f t="shared" si="1"/>
        <v>0.16666666666666666</v>
      </c>
      <c r="H25" s="2">
        <v>10</v>
      </c>
      <c r="I25" s="3">
        <f t="shared" si="2"/>
        <v>0.55555555555555558</v>
      </c>
      <c r="J25" s="2">
        <v>3</v>
      </c>
      <c r="K25" s="3">
        <f t="shared" si="3"/>
        <v>0.16666666666666666</v>
      </c>
      <c r="L25" s="2">
        <v>2</v>
      </c>
      <c r="M25" s="3">
        <f t="shared" si="4"/>
        <v>0.1111111111111111</v>
      </c>
      <c r="N25" s="2">
        <f t="shared" si="5"/>
        <v>13</v>
      </c>
      <c r="O25" s="12">
        <f t="shared" si="6"/>
        <v>0.72222222222222221</v>
      </c>
    </row>
    <row r="26" spans="1:15" ht="20.100000000000001" customHeight="1" x14ac:dyDescent="0.25">
      <c r="A26" s="18">
        <v>17</v>
      </c>
      <c r="B26" s="244" t="s">
        <v>28</v>
      </c>
      <c r="C26" s="2">
        <v>18</v>
      </c>
      <c r="D26" s="2">
        <v>18</v>
      </c>
      <c r="E26" s="189">
        <f t="shared" si="0"/>
        <v>1</v>
      </c>
      <c r="F26" s="187">
        <v>3</v>
      </c>
      <c r="G26" s="191">
        <f t="shared" si="1"/>
        <v>0.16666666666666666</v>
      </c>
      <c r="H26" s="187">
        <v>12</v>
      </c>
      <c r="I26" s="191">
        <f t="shared" si="2"/>
        <v>0.66666666666666663</v>
      </c>
      <c r="J26" s="187">
        <v>1</v>
      </c>
      <c r="K26" s="191">
        <f t="shared" si="3"/>
        <v>5.5555555555555552E-2</v>
      </c>
      <c r="L26" s="187">
        <v>2</v>
      </c>
      <c r="M26" s="191">
        <f t="shared" si="4"/>
        <v>0.1111111111111111</v>
      </c>
      <c r="N26" s="187">
        <f t="shared" si="5"/>
        <v>15</v>
      </c>
      <c r="O26" s="197">
        <f t="shared" si="6"/>
        <v>0.83333333333333337</v>
      </c>
    </row>
    <row r="27" spans="1:15" ht="20.100000000000001" customHeight="1" x14ac:dyDescent="0.25">
      <c r="A27" s="11">
        <v>18</v>
      </c>
      <c r="B27" s="226" t="s">
        <v>130</v>
      </c>
      <c r="C27" s="2">
        <v>18</v>
      </c>
      <c r="D27" s="2">
        <v>18</v>
      </c>
      <c r="E27" s="4">
        <f t="shared" si="0"/>
        <v>1</v>
      </c>
      <c r="F27" s="2">
        <v>3</v>
      </c>
      <c r="G27" s="3">
        <f t="shared" si="1"/>
        <v>0.16666666666666666</v>
      </c>
      <c r="H27" s="2">
        <v>15</v>
      </c>
      <c r="I27" s="3">
        <f t="shared" si="2"/>
        <v>0.83333333333333337</v>
      </c>
      <c r="J27" s="2">
        <v>0</v>
      </c>
      <c r="K27" s="3">
        <f t="shared" si="3"/>
        <v>0</v>
      </c>
      <c r="L27" s="2">
        <v>0</v>
      </c>
      <c r="M27" s="3">
        <f t="shared" si="4"/>
        <v>0</v>
      </c>
      <c r="N27" s="2">
        <f t="shared" si="5"/>
        <v>18</v>
      </c>
      <c r="O27" s="12">
        <f t="shared" si="6"/>
        <v>1</v>
      </c>
    </row>
    <row r="28" spans="1:15" ht="29.25" customHeight="1" x14ac:dyDescent="0.25">
      <c r="A28" s="11">
        <v>19</v>
      </c>
      <c r="B28" s="226" t="s">
        <v>129</v>
      </c>
      <c r="C28" s="2">
        <v>18</v>
      </c>
      <c r="D28" s="2">
        <v>18</v>
      </c>
      <c r="E28" s="4">
        <f t="shared" si="0"/>
        <v>1</v>
      </c>
      <c r="F28" s="2">
        <v>6</v>
      </c>
      <c r="G28" s="3">
        <f t="shared" si="1"/>
        <v>0.33333333333333331</v>
      </c>
      <c r="H28" s="2">
        <v>10</v>
      </c>
      <c r="I28" s="3">
        <f t="shared" si="2"/>
        <v>0.55555555555555558</v>
      </c>
      <c r="J28" s="2">
        <v>1</v>
      </c>
      <c r="K28" s="3">
        <f t="shared" si="3"/>
        <v>5.5555555555555552E-2</v>
      </c>
      <c r="L28" s="2">
        <v>1</v>
      </c>
      <c r="M28" s="3">
        <f t="shared" si="4"/>
        <v>5.5555555555555552E-2</v>
      </c>
      <c r="N28" s="2">
        <f t="shared" si="5"/>
        <v>16</v>
      </c>
      <c r="O28" s="12">
        <f t="shared" si="6"/>
        <v>0.88888888888888884</v>
      </c>
    </row>
    <row r="29" spans="1:15" ht="34.5" customHeight="1" x14ac:dyDescent="0.25">
      <c r="A29" s="11">
        <v>20</v>
      </c>
      <c r="B29" s="226" t="s">
        <v>158</v>
      </c>
      <c r="C29" s="2">
        <v>18</v>
      </c>
      <c r="D29" s="2">
        <v>18</v>
      </c>
      <c r="E29" s="4">
        <f t="shared" si="0"/>
        <v>1</v>
      </c>
      <c r="F29" s="2">
        <v>10</v>
      </c>
      <c r="G29" s="3">
        <f t="shared" si="1"/>
        <v>0.55555555555555558</v>
      </c>
      <c r="H29" s="2">
        <v>5</v>
      </c>
      <c r="I29" s="3">
        <f t="shared" si="2"/>
        <v>0.27777777777777779</v>
      </c>
      <c r="J29" s="2">
        <v>0</v>
      </c>
      <c r="K29" s="3">
        <f t="shared" si="3"/>
        <v>0</v>
      </c>
      <c r="L29" s="2">
        <v>3</v>
      </c>
      <c r="M29" s="3">
        <f t="shared" si="4"/>
        <v>0.16666666666666666</v>
      </c>
      <c r="N29" s="2">
        <f t="shared" si="5"/>
        <v>15</v>
      </c>
      <c r="O29" s="12">
        <f t="shared" si="6"/>
        <v>0.83333333333333337</v>
      </c>
    </row>
    <row r="30" spans="1:15" ht="20.100000000000001" customHeight="1" x14ac:dyDescent="0.25">
      <c r="A30" s="11">
        <v>21</v>
      </c>
      <c r="B30" s="226" t="s">
        <v>17</v>
      </c>
      <c r="C30" s="2">
        <v>18</v>
      </c>
      <c r="D30" s="2">
        <v>18</v>
      </c>
      <c r="E30" s="4">
        <f t="shared" si="0"/>
        <v>1</v>
      </c>
      <c r="F30" s="2">
        <v>12</v>
      </c>
      <c r="G30" s="3">
        <f t="shared" si="1"/>
        <v>0.66666666666666663</v>
      </c>
      <c r="H30" s="2">
        <v>0</v>
      </c>
      <c r="I30" s="3">
        <f t="shared" si="2"/>
        <v>0</v>
      </c>
      <c r="J30" s="2">
        <v>0</v>
      </c>
      <c r="K30" s="3">
        <f t="shared" si="3"/>
        <v>0</v>
      </c>
      <c r="L30" s="2">
        <v>6</v>
      </c>
      <c r="M30" s="3">
        <f t="shared" si="4"/>
        <v>0.33333333333333331</v>
      </c>
      <c r="N30" s="2">
        <f t="shared" si="5"/>
        <v>12</v>
      </c>
      <c r="O30" s="12">
        <f t="shared" si="6"/>
        <v>0.66666666666666663</v>
      </c>
    </row>
    <row r="31" spans="1:15" ht="30.75" customHeight="1" x14ac:dyDescent="0.25">
      <c r="A31" s="11">
        <v>22</v>
      </c>
      <c r="B31" s="226" t="s">
        <v>49</v>
      </c>
      <c r="C31" s="2">
        <v>18</v>
      </c>
      <c r="D31" s="2">
        <v>18</v>
      </c>
      <c r="E31" s="4">
        <f t="shared" si="0"/>
        <v>1</v>
      </c>
      <c r="F31" s="2">
        <v>6</v>
      </c>
      <c r="G31" s="3">
        <f t="shared" si="1"/>
        <v>0.33333333333333331</v>
      </c>
      <c r="H31" s="2">
        <v>6</v>
      </c>
      <c r="I31" s="3">
        <f t="shared" si="2"/>
        <v>0.33333333333333331</v>
      </c>
      <c r="J31" s="2">
        <v>3</v>
      </c>
      <c r="K31" s="3">
        <f t="shared" si="3"/>
        <v>0.16666666666666666</v>
      </c>
      <c r="L31" s="2">
        <v>3</v>
      </c>
      <c r="M31" s="3">
        <f t="shared" si="4"/>
        <v>0.16666666666666666</v>
      </c>
      <c r="N31" s="2">
        <f t="shared" si="5"/>
        <v>12</v>
      </c>
      <c r="O31" s="12">
        <f t="shared" si="6"/>
        <v>0.66666666666666663</v>
      </c>
    </row>
    <row r="32" spans="1:15" ht="44.25" customHeight="1" x14ac:dyDescent="0.25">
      <c r="A32" s="11">
        <v>23</v>
      </c>
      <c r="B32" s="226" t="s">
        <v>131</v>
      </c>
      <c r="C32" s="2">
        <v>18</v>
      </c>
      <c r="D32" s="2">
        <v>18</v>
      </c>
      <c r="E32" s="4">
        <f t="shared" si="0"/>
        <v>1</v>
      </c>
      <c r="F32" s="2">
        <v>6</v>
      </c>
      <c r="G32" s="3">
        <f t="shared" si="1"/>
        <v>0.33333333333333331</v>
      </c>
      <c r="H32" s="2">
        <v>6</v>
      </c>
      <c r="I32" s="3">
        <f t="shared" si="2"/>
        <v>0.33333333333333331</v>
      </c>
      <c r="J32" s="2">
        <v>5</v>
      </c>
      <c r="K32" s="3">
        <f t="shared" si="3"/>
        <v>0.27777777777777779</v>
      </c>
      <c r="L32" s="2">
        <v>1</v>
      </c>
      <c r="M32" s="3">
        <f t="shared" si="4"/>
        <v>5.5555555555555552E-2</v>
      </c>
      <c r="N32" s="2">
        <f t="shared" si="5"/>
        <v>12</v>
      </c>
      <c r="O32" s="12">
        <f t="shared" si="6"/>
        <v>0.66666666666666663</v>
      </c>
    </row>
    <row r="33" spans="1:15" ht="34.5" customHeight="1" thickBot="1" x14ac:dyDescent="0.3">
      <c r="A33" s="13">
        <v>24</v>
      </c>
      <c r="B33" s="229" t="s">
        <v>132</v>
      </c>
      <c r="C33" s="14">
        <v>18</v>
      </c>
      <c r="D33" s="14">
        <v>18</v>
      </c>
      <c r="E33" s="15">
        <f t="shared" si="0"/>
        <v>1</v>
      </c>
      <c r="F33" s="14">
        <v>7</v>
      </c>
      <c r="G33" s="16">
        <f t="shared" si="1"/>
        <v>0.3888888888888889</v>
      </c>
      <c r="H33" s="14">
        <v>7</v>
      </c>
      <c r="I33" s="16">
        <f t="shared" si="2"/>
        <v>0.3888888888888889</v>
      </c>
      <c r="J33" s="14">
        <v>3</v>
      </c>
      <c r="K33" s="16">
        <f t="shared" si="3"/>
        <v>0.16666666666666666</v>
      </c>
      <c r="L33" s="14">
        <v>1</v>
      </c>
      <c r="M33" s="16">
        <f t="shared" si="4"/>
        <v>5.5555555555555552E-2</v>
      </c>
      <c r="N33" s="14">
        <f t="shared" si="5"/>
        <v>14</v>
      </c>
      <c r="O33" s="17">
        <f t="shared" si="6"/>
        <v>0.77777777777777779</v>
      </c>
    </row>
    <row r="34" spans="1:15" ht="51.75" customHeight="1" x14ac:dyDescent="0.25">
      <c r="A34" s="18">
        <v>25</v>
      </c>
      <c r="B34" s="244" t="s">
        <v>161</v>
      </c>
      <c r="C34" s="187">
        <v>23</v>
      </c>
      <c r="D34" s="187">
        <v>23</v>
      </c>
      <c r="E34" s="189">
        <f t="shared" ref="E34:E45" si="7">D34/C34</f>
        <v>1</v>
      </c>
      <c r="F34" s="187">
        <v>7</v>
      </c>
      <c r="G34" s="191">
        <f t="shared" ref="G34:G45" si="8">F34/D34</f>
        <v>0.30434782608695654</v>
      </c>
      <c r="H34" s="187">
        <v>7</v>
      </c>
      <c r="I34" s="191">
        <f t="shared" ref="I34:I45" si="9">H34/C34</f>
        <v>0.30434782608695654</v>
      </c>
      <c r="J34" s="187">
        <v>6</v>
      </c>
      <c r="K34" s="191">
        <f t="shared" ref="K34:K45" si="10">J34/C34</f>
        <v>0.2608695652173913</v>
      </c>
      <c r="L34" s="187">
        <v>3</v>
      </c>
      <c r="M34" s="191">
        <f t="shared" ref="M34:M45" si="11">L34/C34</f>
        <v>0.13043478260869565</v>
      </c>
      <c r="N34" s="187">
        <f t="shared" ref="N34:N45" si="12">SUM(F34,H34)</f>
        <v>14</v>
      </c>
      <c r="O34" s="197">
        <f t="shared" ref="O34:O45" si="13">N34/C34</f>
        <v>0.60869565217391308</v>
      </c>
    </row>
    <row r="35" spans="1:15" ht="20.100000000000001" customHeight="1" x14ac:dyDescent="0.25">
      <c r="A35" s="11">
        <v>26</v>
      </c>
      <c r="B35" s="227" t="s">
        <v>22</v>
      </c>
      <c r="C35" s="2">
        <v>23</v>
      </c>
      <c r="D35" s="2">
        <v>23</v>
      </c>
      <c r="E35" s="4">
        <f t="shared" si="7"/>
        <v>1</v>
      </c>
      <c r="F35" s="2">
        <v>9</v>
      </c>
      <c r="G35" s="3">
        <f t="shared" si="8"/>
        <v>0.39130434782608697</v>
      </c>
      <c r="H35" s="2">
        <v>13</v>
      </c>
      <c r="I35" s="3">
        <f t="shared" si="9"/>
        <v>0.56521739130434778</v>
      </c>
      <c r="J35" s="2">
        <v>1</v>
      </c>
      <c r="K35" s="3">
        <f t="shared" si="10"/>
        <v>4.3478260869565216E-2</v>
      </c>
      <c r="L35" s="2">
        <v>0</v>
      </c>
      <c r="M35" s="3">
        <f t="shared" si="11"/>
        <v>0</v>
      </c>
      <c r="N35" s="2">
        <f t="shared" si="12"/>
        <v>22</v>
      </c>
      <c r="O35" s="12">
        <f t="shared" si="13"/>
        <v>0.95652173913043481</v>
      </c>
    </row>
    <row r="36" spans="1:15" ht="20.100000000000001" customHeight="1" x14ac:dyDescent="0.25">
      <c r="A36" s="11">
        <v>27</v>
      </c>
      <c r="B36" s="226" t="s">
        <v>64</v>
      </c>
      <c r="C36" s="2">
        <v>23</v>
      </c>
      <c r="D36" s="2">
        <v>23</v>
      </c>
      <c r="E36" s="4">
        <f t="shared" si="7"/>
        <v>1</v>
      </c>
      <c r="F36" s="2">
        <v>9</v>
      </c>
      <c r="G36" s="3">
        <f t="shared" si="8"/>
        <v>0.39130434782608697</v>
      </c>
      <c r="H36" s="2">
        <v>6</v>
      </c>
      <c r="I36" s="3">
        <f t="shared" si="9"/>
        <v>0.2608695652173913</v>
      </c>
      <c r="J36" s="2">
        <v>1</v>
      </c>
      <c r="K36" s="3">
        <f t="shared" si="10"/>
        <v>4.3478260869565216E-2</v>
      </c>
      <c r="L36" s="2">
        <v>7</v>
      </c>
      <c r="M36" s="3">
        <f t="shared" si="11"/>
        <v>0.30434782608695654</v>
      </c>
      <c r="N36" s="2">
        <f t="shared" si="12"/>
        <v>15</v>
      </c>
      <c r="O36" s="12">
        <f t="shared" si="13"/>
        <v>0.65217391304347827</v>
      </c>
    </row>
    <row r="37" spans="1:15" ht="20.100000000000001" customHeight="1" x14ac:dyDescent="0.25">
      <c r="A37" s="11">
        <v>28</v>
      </c>
      <c r="B37" s="226" t="s">
        <v>101</v>
      </c>
      <c r="C37" s="2">
        <v>23</v>
      </c>
      <c r="D37" s="2">
        <v>23</v>
      </c>
      <c r="E37" s="4">
        <f t="shared" si="7"/>
        <v>1</v>
      </c>
      <c r="F37" s="2">
        <v>7</v>
      </c>
      <c r="G37" s="3">
        <f t="shared" si="8"/>
        <v>0.30434782608695654</v>
      </c>
      <c r="H37" s="2">
        <v>7</v>
      </c>
      <c r="I37" s="3">
        <f t="shared" si="9"/>
        <v>0.30434782608695654</v>
      </c>
      <c r="J37" s="2">
        <v>6</v>
      </c>
      <c r="K37" s="3">
        <f t="shared" si="10"/>
        <v>0.2608695652173913</v>
      </c>
      <c r="L37" s="2">
        <v>3</v>
      </c>
      <c r="M37" s="3">
        <f t="shared" si="11"/>
        <v>0.13043478260869565</v>
      </c>
      <c r="N37" s="2">
        <f t="shared" si="12"/>
        <v>14</v>
      </c>
      <c r="O37" s="12">
        <f t="shared" si="13"/>
        <v>0.60869565217391308</v>
      </c>
    </row>
    <row r="38" spans="1:15" ht="20.100000000000001" customHeight="1" x14ac:dyDescent="0.25">
      <c r="A38" s="18">
        <v>29</v>
      </c>
      <c r="B38" s="244" t="s">
        <v>151</v>
      </c>
      <c r="C38" s="2">
        <v>23</v>
      </c>
      <c r="D38" s="2">
        <v>23</v>
      </c>
      <c r="E38" s="189">
        <f t="shared" si="7"/>
        <v>1</v>
      </c>
      <c r="F38" s="187">
        <v>5</v>
      </c>
      <c r="G38" s="191">
        <f t="shared" si="8"/>
        <v>0.21739130434782608</v>
      </c>
      <c r="H38" s="187">
        <v>8</v>
      </c>
      <c r="I38" s="191">
        <f t="shared" si="9"/>
        <v>0.34782608695652173</v>
      </c>
      <c r="J38" s="187">
        <v>10</v>
      </c>
      <c r="K38" s="191">
        <f t="shared" si="10"/>
        <v>0.43478260869565216</v>
      </c>
      <c r="L38" s="187">
        <v>0</v>
      </c>
      <c r="M38" s="191">
        <f t="shared" si="11"/>
        <v>0</v>
      </c>
      <c r="N38" s="187">
        <f t="shared" si="12"/>
        <v>13</v>
      </c>
      <c r="O38" s="197">
        <f t="shared" si="13"/>
        <v>0.56521739130434778</v>
      </c>
    </row>
    <row r="39" spans="1:15" ht="20.100000000000001" customHeight="1" x14ac:dyDescent="0.25">
      <c r="A39" s="11">
        <v>30</v>
      </c>
      <c r="B39" s="226" t="s">
        <v>28</v>
      </c>
      <c r="C39" s="2">
        <v>23</v>
      </c>
      <c r="D39" s="2">
        <v>23</v>
      </c>
      <c r="E39" s="4">
        <f t="shared" si="7"/>
        <v>1</v>
      </c>
      <c r="F39" s="2">
        <v>5</v>
      </c>
      <c r="G39" s="3">
        <f t="shared" si="8"/>
        <v>0.21739130434782608</v>
      </c>
      <c r="H39" s="2">
        <v>8</v>
      </c>
      <c r="I39" s="3">
        <f t="shared" si="9"/>
        <v>0.34782608695652173</v>
      </c>
      <c r="J39" s="2">
        <v>10</v>
      </c>
      <c r="K39" s="3">
        <f t="shared" si="10"/>
        <v>0.43478260869565216</v>
      </c>
      <c r="L39" s="2">
        <v>0</v>
      </c>
      <c r="M39" s="3">
        <f t="shared" si="11"/>
        <v>0</v>
      </c>
      <c r="N39" s="2">
        <f t="shared" si="12"/>
        <v>13</v>
      </c>
      <c r="O39" s="12">
        <f t="shared" si="13"/>
        <v>0.56521739130434778</v>
      </c>
    </row>
    <row r="40" spans="1:15" ht="48" customHeight="1" x14ac:dyDescent="0.25">
      <c r="A40" s="11">
        <v>31</v>
      </c>
      <c r="B40" s="226" t="s">
        <v>162</v>
      </c>
      <c r="C40" s="2">
        <v>23</v>
      </c>
      <c r="D40" s="2">
        <v>23</v>
      </c>
      <c r="E40" s="4">
        <f t="shared" si="7"/>
        <v>1</v>
      </c>
      <c r="F40" s="2">
        <v>2</v>
      </c>
      <c r="G40" s="3">
        <f t="shared" si="8"/>
        <v>8.6956521739130432E-2</v>
      </c>
      <c r="H40" s="2">
        <v>8</v>
      </c>
      <c r="I40" s="3">
        <f t="shared" si="9"/>
        <v>0.34782608695652173</v>
      </c>
      <c r="J40" s="2">
        <v>10</v>
      </c>
      <c r="K40" s="3">
        <f t="shared" si="10"/>
        <v>0.43478260869565216</v>
      </c>
      <c r="L40" s="2">
        <v>3</v>
      </c>
      <c r="M40" s="3">
        <f t="shared" si="11"/>
        <v>0.13043478260869565</v>
      </c>
      <c r="N40" s="2">
        <f t="shared" si="12"/>
        <v>10</v>
      </c>
      <c r="O40" s="12">
        <f t="shared" si="13"/>
        <v>0.43478260869565216</v>
      </c>
    </row>
    <row r="41" spans="1:15" ht="20.100000000000001" customHeight="1" x14ac:dyDescent="0.25">
      <c r="A41" s="11">
        <v>32</v>
      </c>
      <c r="B41" s="226" t="s">
        <v>17</v>
      </c>
      <c r="C41" s="2">
        <v>23</v>
      </c>
      <c r="D41" s="2">
        <v>23</v>
      </c>
      <c r="E41" s="4">
        <f t="shared" si="7"/>
        <v>1</v>
      </c>
      <c r="F41" s="2">
        <v>13</v>
      </c>
      <c r="G41" s="3">
        <f t="shared" si="8"/>
        <v>0.56521739130434778</v>
      </c>
      <c r="H41" s="2">
        <v>0</v>
      </c>
      <c r="I41" s="3">
        <f t="shared" si="9"/>
        <v>0</v>
      </c>
      <c r="J41" s="2">
        <v>0</v>
      </c>
      <c r="K41" s="3">
        <f t="shared" si="10"/>
        <v>0</v>
      </c>
      <c r="L41" s="2">
        <v>10</v>
      </c>
      <c r="M41" s="3">
        <f t="shared" si="11"/>
        <v>0.43478260869565216</v>
      </c>
      <c r="N41" s="2">
        <f t="shared" si="12"/>
        <v>13</v>
      </c>
      <c r="O41" s="12">
        <f t="shared" si="13"/>
        <v>0.56521739130434778</v>
      </c>
    </row>
    <row r="42" spans="1:15" ht="48" customHeight="1" x14ac:dyDescent="0.25">
      <c r="A42" s="11">
        <v>33</v>
      </c>
      <c r="B42" s="226" t="s">
        <v>159</v>
      </c>
      <c r="C42" s="2">
        <v>23</v>
      </c>
      <c r="D42" s="2">
        <v>23</v>
      </c>
      <c r="E42" s="4">
        <f t="shared" si="7"/>
        <v>1</v>
      </c>
      <c r="F42" s="2">
        <v>8</v>
      </c>
      <c r="G42" s="3">
        <f t="shared" si="8"/>
        <v>0.34782608695652173</v>
      </c>
      <c r="H42" s="2">
        <v>4</v>
      </c>
      <c r="I42" s="3">
        <f t="shared" si="9"/>
        <v>0.17391304347826086</v>
      </c>
      <c r="J42" s="2">
        <v>6</v>
      </c>
      <c r="K42" s="3">
        <f t="shared" si="10"/>
        <v>0.2608695652173913</v>
      </c>
      <c r="L42" s="2">
        <v>5</v>
      </c>
      <c r="M42" s="3">
        <f t="shared" si="11"/>
        <v>0.21739130434782608</v>
      </c>
      <c r="N42" s="2">
        <f t="shared" si="12"/>
        <v>12</v>
      </c>
      <c r="O42" s="12">
        <f t="shared" si="13"/>
        <v>0.52173913043478259</v>
      </c>
    </row>
    <row r="43" spans="1:15" ht="30.75" customHeight="1" x14ac:dyDescent="0.25">
      <c r="A43" s="11">
        <v>34</v>
      </c>
      <c r="B43" s="226" t="s">
        <v>129</v>
      </c>
      <c r="C43" s="2">
        <v>23</v>
      </c>
      <c r="D43" s="2">
        <v>23</v>
      </c>
      <c r="E43" s="4">
        <f t="shared" si="7"/>
        <v>1</v>
      </c>
      <c r="F43" s="2">
        <v>7</v>
      </c>
      <c r="G43" s="3">
        <f t="shared" si="8"/>
        <v>0.30434782608695654</v>
      </c>
      <c r="H43" s="2">
        <v>9</v>
      </c>
      <c r="I43" s="3">
        <f t="shared" si="9"/>
        <v>0.39130434782608697</v>
      </c>
      <c r="J43" s="2">
        <v>4</v>
      </c>
      <c r="K43" s="3">
        <f t="shared" si="10"/>
        <v>0.17391304347826086</v>
      </c>
      <c r="L43" s="2">
        <v>3</v>
      </c>
      <c r="M43" s="3">
        <f t="shared" si="11"/>
        <v>0.13043478260869565</v>
      </c>
      <c r="N43" s="2">
        <f t="shared" si="12"/>
        <v>16</v>
      </c>
      <c r="O43" s="12">
        <f t="shared" si="13"/>
        <v>0.69565217391304346</v>
      </c>
    </row>
    <row r="44" spans="1:15" ht="45.75" customHeight="1" x14ac:dyDescent="0.25">
      <c r="A44" s="11">
        <v>35</v>
      </c>
      <c r="B44" s="226" t="s">
        <v>160</v>
      </c>
      <c r="C44" s="2">
        <v>23</v>
      </c>
      <c r="D44" s="2">
        <v>23</v>
      </c>
      <c r="E44" s="4">
        <f t="shared" si="7"/>
        <v>1</v>
      </c>
      <c r="F44" s="2">
        <v>7</v>
      </c>
      <c r="G44" s="3">
        <f t="shared" si="8"/>
        <v>0.30434782608695654</v>
      </c>
      <c r="H44" s="2">
        <v>4</v>
      </c>
      <c r="I44" s="3">
        <f t="shared" si="9"/>
        <v>0.17391304347826086</v>
      </c>
      <c r="J44" s="2">
        <v>7</v>
      </c>
      <c r="K44" s="3">
        <f t="shared" si="10"/>
        <v>0.30434782608695654</v>
      </c>
      <c r="L44" s="2">
        <v>5</v>
      </c>
      <c r="M44" s="3">
        <f t="shared" si="11"/>
        <v>0.21739130434782608</v>
      </c>
      <c r="N44" s="2">
        <f t="shared" si="12"/>
        <v>11</v>
      </c>
      <c r="O44" s="12">
        <f t="shared" si="13"/>
        <v>0.47826086956521741</v>
      </c>
    </row>
    <row r="45" spans="1:15" ht="30.75" customHeight="1" thickBot="1" x14ac:dyDescent="0.3">
      <c r="A45" s="102">
        <v>36</v>
      </c>
      <c r="B45" s="229" t="s">
        <v>158</v>
      </c>
      <c r="C45" s="14">
        <v>23</v>
      </c>
      <c r="D45" s="14">
        <v>23</v>
      </c>
      <c r="E45" s="15">
        <f t="shared" si="7"/>
        <v>1</v>
      </c>
      <c r="F45" s="14">
        <v>7</v>
      </c>
      <c r="G45" s="16">
        <f t="shared" si="8"/>
        <v>0.30434782608695654</v>
      </c>
      <c r="H45" s="14">
        <v>4</v>
      </c>
      <c r="I45" s="16">
        <f t="shared" si="9"/>
        <v>0.17391304347826086</v>
      </c>
      <c r="J45" s="14">
        <v>7</v>
      </c>
      <c r="K45" s="16">
        <f t="shared" si="10"/>
        <v>0.30434782608695654</v>
      </c>
      <c r="L45" s="14">
        <v>5</v>
      </c>
      <c r="M45" s="16">
        <f t="shared" si="11"/>
        <v>0.21739130434782608</v>
      </c>
      <c r="N45" s="141">
        <f t="shared" si="12"/>
        <v>11</v>
      </c>
      <c r="O45" s="17">
        <f t="shared" si="13"/>
        <v>0.47826086956521741</v>
      </c>
    </row>
    <row r="46" spans="1:15" ht="16.5" thickBot="1" x14ac:dyDescent="0.3">
      <c r="A46" s="250" t="s">
        <v>13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</row>
    <row r="47" spans="1:15" ht="15.75" x14ac:dyDescent="0.25">
      <c r="A47" s="6">
        <v>1</v>
      </c>
      <c r="B47" s="225" t="s">
        <v>84</v>
      </c>
      <c r="C47" s="7">
        <v>17</v>
      </c>
      <c r="D47" s="7">
        <v>17</v>
      </c>
      <c r="E47" s="8">
        <f>D47/C47</f>
        <v>1</v>
      </c>
      <c r="F47" s="7">
        <v>12</v>
      </c>
      <c r="G47" s="9">
        <f>F47/C47</f>
        <v>0.70588235294117652</v>
      </c>
      <c r="H47" s="7">
        <v>5</v>
      </c>
      <c r="I47" s="9">
        <f>H47/C47</f>
        <v>0.29411764705882354</v>
      </c>
      <c r="J47" s="7">
        <v>0</v>
      </c>
      <c r="K47" s="9">
        <f>J47/C47</f>
        <v>0</v>
      </c>
      <c r="L47" s="7">
        <v>0</v>
      </c>
      <c r="M47" s="9">
        <f>L47/C47</f>
        <v>0</v>
      </c>
      <c r="N47" s="7">
        <f>SUM(F47,H47)</f>
        <v>17</v>
      </c>
      <c r="O47" s="10">
        <f>N47/C47</f>
        <v>1</v>
      </c>
    </row>
    <row r="48" spans="1:15" ht="15.75" x14ac:dyDescent="0.25">
      <c r="A48" s="11">
        <v>2</v>
      </c>
      <c r="B48" s="227" t="s">
        <v>28</v>
      </c>
      <c r="C48" s="2">
        <v>17</v>
      </c>
      <c r="D48" s="2">
        <v>17</v>
      </c>
      <c r="E48" s="189">
        <f>D48/C48</f>
        <v>1</v>
      </c>
      <c r="F48" s="2">
        <v>7</v>
      </c>
      <c r="G48" s="3">
        <f t="shared" ref="G48:G57" si="14">F48/C48</f>
        <v>0.41176470588235292</v>
      </c>
      <c r="H48" s="2">
        <v>8</v>
      </c>
      <c r="I48" s="3">
        <f t="shared" ref="I48:I57" si="15">H48/C48</f>
        <v>0.47058823529411764</v>
      </c>
      <c r="J48" s="2">
        <v>2</v>
      </c>
      <c r="K48" s="3">
        <f t="shared" ref="K48:K57" si="16">J48/C48</f>
        <v>0.11764705882352941</v>
      </c>
      <c r="L48" s="2">
        <v>0</v>
      </c>
      <c r="M48" s="3">
        <f t="shared" ref="M48:M57" si="17">L48/C48</f>
        <v>0</v>
      </c>
      <c r="N48" s="2">
        <f t="shared" ref="N48:N57" si="18">SUM(F48,H48)</f>
        <v>15</v>
      </c>
      <c r="O48" s="12">
        <f t="shared" ref="O48:O57" si="19">N48/C48</f>
        <v>0.88235294117647056</v>
      </c>
    </row>
    <row r="49" spans="1:15" ht="15.75" x14ac:dyDescent="0.25">
      <c r="A49" s="11">
        <v>3</v>
      </c>
      <c r="B49" s="226" t="s">
        <v>24</v>
      </c>
      <c r="C49" s="2">
        <v>17</v>
      </c>
      <c r="D49" s="2">
        <v>17</v>
      </c>
      <c r="E49" s="4">
        <f t="shared" ref="E49:E57" si="20">D49/C49</f>
        <v>1</v>
      </c>
      <c r="F49" s="2">
        <v>2</v>
      </c>
      <c r="G49" s="3">
        <f t="shared" si="14"/>
        <v>0.11764705882352941</v>
      </c>
      <c r="H49" s="2">
        <v>12</v>
      </c>
      <c r="I49" s="3">
        <f t="shared" si="15"/>
        <v>0.70588235294117652</v>
      </c>
      <c r="J49" s="2">
        <v>3</v>
      </c>
      <c r="K49" s="3">
        <f t="shared" si="16"/>
        <v>0.17647058823529413</v>
      </c>
      <c r="L49" s="2">
        <v>0</v>
      </c>
      <c r="M49" s="3">
        <f t="shared" si="17"/>
        <v>0</v>
      </c>
      <c r="N49" s="2">
        <f t="shared" si="18"/>
        <v>14</v>
      </c>
      <c r="O49" s="12">
        <f t="shared" si="19"/>
        <v>0.82352941176470584</v>
      </c>
    </row>
    <row r="50" spans="1:15" ht="36" customHeight="1" x14ac:dyDescent="0.25">
      <c r="A50" s="11">
        <v>4</v>
      </c>
      <c r="B50" s="226" t="s">
        <v>18</v>
      </c>
      <c r="C50" s="2">
        <v>17</v>
      </c>
      <c r="D50" s="2">
        <v>17</v>
      </c>
      <c r="E50" s="4">
        <f t="shared" si="20"/>
        <v>1</v>
      </c>
      <c r="F50" s="2">
        <v>0</v>
      </c>
      <c r="G50" s="3">
        <f t="shared" si="14"/>
        <v>0</v>
      </c>
      <c r="H50" s="2">
        <v>11</v>
      </c>
      <c r="I50" s="3">
        <f t="shared" si="15"/>
        <v>0.6470588235294118</v>
      </c>
      <c r="J50" s="2">
        <v>5</v>
      </c>
      <c r="K50" s="3">
        <f t="shared" si="16"/>
        <v>0.29411764705882354</v>
      </c>
      <c r="L50" s="2">
        <v>1</v>
      </c>
      <c r="M50" s="3">
        <f t="shared" si="17"/>
        <v>5.8823529411764705E-2</v>
      </c>
      <c r="N50" s="2">
        <f t="shared" si="18"/>
        <v>11</v>
      </c>
      <c r="O50" s="12">
        <f t="shared" si="19"/>
        <v>0.6470588235294118</v>
      </c>
    </row>
    <row r="51" spans="1:15" ht="15.75" x14ac:dyDescent="0.25">
      <c r="A51" s="11">
        <v>5</v>
      </c>
      <c r="B51" s="227" t="s">
        <v>17</v>
      </c>
      <c r="C51" s="2">
        <v>17</v>
      </c>
      <c r="D51" s="2">
        <v>17</v>
      </c>
      <c r="E51" s="4">
        <f t="shared" si="20"/>
        <v>1</v>
      </c>
      <c r="F51" s="2">
        <v>9</v>
      </c>
      <c r="G51" s="3">
        <f t="shared" si="14"/>
        <v>0.52941176470588236</v>
      </c>
      <c r="H51" s="2">
        <v>6</v>
      </c>
      <c r="I51" s="3">
        <f t="shared" si="15"/>
        <v>0.35294117647058826</v>
      </c>
      <c r="J51" s="2">
        <v>0</v>
      </c>
      <c r="K51" s="3">
        <f t="shared" si="16"/>
        <v>0</v>
      </c>
      <c r="L51" s="2">
        <v>2</v>
      </c>
      <c r="M51" s="3">
        <f t="shared" si="17"/>
        <v>0.11764705882352941</v>
      </c>
      <c r="N51" s="2">
        <f t="shared" si="18"/>
        <v>15</v>
      </c>
      <c r="O51" s="12">
        <f t="shared" si="19"/>
        <v>0.88235294117647056</v>
      </c>
    </row>
    <row r="52" spans="1:15" ht="15.75" x14ac:dyDescent="0.25">
      <c r="A52" s="11">
        <v>6</v>
      </c>
      <c r="B52" s="227" t="s">
        <v>29</v>
      </c>
      <c r="C52" s="2">
        <v>17</v>
      </c>
      <c r="D52" s="2">
        <v>17</v>
      </c>
      <c r="E52" s="4">
        <f t="shared" si="20"/>
        <v>1</v>
      </c>
      <c r="F52" s="2">
        <v>4</v>
      </c>
      <c r="G52" s="3">
        <f t="shared" si="14"/>
        <v>0.23529411764705882</v>
      </c>
      <c r="H52" s="2">
        <v>10</v>
      </c>
      <c r="I52" s="3">
        <f t="shared" si="15"/>
        <v>0.58823529411764708</v>
      </c>
      <c r="J52" s="2">
        <v>1</v>
      </c>
      <c r="K52" s="3">
        <f t="shared" si="16"/>
        <v>5.8823529411764705E-2</v>
      </c>
      <c r="L52" s="2">
        <v>2</v>
      </c>
      <c r="M52" s="3">
        <f t="shared" si="17"/>
        <v>0.11764705882352941</v>
      </c>
      <c r="N52" s="2">
        <f t="shared" si="18"/>
        <v>14</v>
      </c>
      <c r="O52" s="12">
        <f t="shared" si="19"/>
        <v>0.82352941176470584</v>
      </c>
    </row>
    <row r="53" spans="1:15" ht="15.75" x14ac:dyDescent="0.25">
      <c r="A53" s="11">
        <v>7</v>
      </c>
      <c r="B53" s="226" t="s">
        <v>20</v>
      </c>
      <c r="C53" s="2">
        <v>17</v>
      </c>
      <c r="D53" s="2">
        <v>17</v>
      </c>
      <c r="E53" s="4">
        <f t="shared" si="20"/>
        <v>1</v>
      </c>
      <c r="F53" s="2">
        <v>6</v>
      </c>
      <c r="G53" s="3">
        <f t="shared" si="14"/>
        <v>0.35294117647058826</v>
      </c>
      <c r="H53" s="2">
        <v>3</v>
      </c>
      <c r="I53" s="3">
        <f t="shared" si="15"/>
        <v>0.17647058823529413</v>
      </c>
      <c r="J53" s="2">
        <v>5</v>
      </c>
      <c r="K53" s="3">
        <f t="shared" si="16"/>
        <v>0.29411764705882354</v>
      </c>
      <c r="L53" s="2">
        <v>3</v>
      </c>
      <c r="M53" s="3">
        <f t="shared" si="17"/>
        <v>0.17647058823529413</v>
      </c>
      <c r="N53" s="2">
        <f t="shared" si="18"/>
        <v>9</v>
      </c>
      <c r="O53" s="12">
        <f t="shared" si="19"/>
        <v>0.52941176470588236</v>
      </c>
    </row>
    <row r="54" spans="1:15" ht="15.75" x14ac:dyDescent="0.25">
      <c r="A54" s="11">
        <v>8</v>
      </c>
      <c r="B54" s="227" t="s">
        <v>89</v>
      </c>
      <c r="C54" s="2">
        <v>17</v>
      </c>
      <c r="D54" s="2">
        <v>17</v>
      </c>
      <c r="E54" s="4">
        <f t="shared" si="20"/>
        <v>1</v>
      </c>
      <c r="F54" s="2">
        <v>6</v>
      </c>
      <c r="G54" s="3">
        <f t="shared" si="14"/>
        <v>0.35294117647058826</v>
      </c>
      <c r="H54" s="2">
        <v>11</v>
      </c>
      <c r="I54" s="3">
        <f t="shared" si="15"/>
        <v>0.6470588235294118</v>
      </c>
      <c r="J54" s="2">
        <v>0</v>
      </c>
      <c r="K54" s="3">
        <f t="shared" si="16"/>
        <v>0</v>
      </c>
      <c r="L54" s="2">
        <v>0</v>
      </c>
      <c r="M54" s="3">
        <f t="shared" si="17"/>
        <v>0</v>
      </c>
      <c r="N54" s="2">
        <f t="shared" si="18"/>
        <v>17</v>
      </c>
      <c r="O54" s="12">
        <f t="shared" si="19"/>
        <v>1</v>
      </c>
    </row>
    <row r="55" spans="1:15" ht="15.75" x14ac:dyDescent="0.25">
      <c r="A55" s="11">
        <v>9</v>
      </c>
      <c r="B55" s="227" t="s">
        <v>31</v>
      </c>
      <c r="C55" s="2">
        <v>17</v>
      </c>
      <c r="D55" s="2">
        <v>17</v>
      </c>
      <c r="E55" s="4">
        <f t="shared" si="20"/>
        <v>1</v>
      </c>
      <c r="F55" s="2">
        <v>4</v>
      </c>
      <c r="G55" s="3">
        <f t="shared" si="14"/>
        <v>0.23529411764705882</v>
      </c>
      <c r="H55" s="2">
        <v>8</v>
      </c>
      <c r="I55" s="3">
        <f t="shared" si="15"/>
        <v>0.47058823529411764</v>
      </c>
      <c r="J55" s="2">
        <v>4</v>
      </c>
      <c r="K55" s="3">
        <f t="shared" si="16"/>
        <v>0.23529411764705882</v>
      </c>
      <c r="L55" s="2">
        <v>1</v>
      </c>
      <c r="M55" s="3">
        <f t="shared" si="17"/>
        <v>5.8823529411764705E-2</v>
      </c>
      <c r="N55" s="2">
        <f t="shared" si="18"/>
        <v>12</v>
      </c>
      <c r="O55" s="12">
        <f t="shared" si="19"/>
        <v>0.70588235294117652</v>
      </c>
    </row>
    <row r="56" spans="1:15" ht="15.75" x14ac:dyDescent="0.25">
      <c r="A56" s="11">
        <v>10</v>
      </c>
      <c r="B56" s="227" t="s">
        <v>90</v>
      </c>
      <c r="C56" s="2">
        <v>17</v>
      </c>
      <c r="D56" s="2">
        <v>17</v>
      </c>
      <c r="E56" s="4">
        <f t="shared" si="20"/>
        <v>1</v>
      </c>
      <c r="F56" s="2">
        <v>6</v>
      </c>
      <c r="G56" s="3">
        <f t="shared" si="14"/>
        <v>0.35294117647058826</v>
      </c>
      <c r="H56" s="2">
        <v>11</v>
      </c>
      <c r="I56" s="3">
        <f t="shared" si="15"/>
        <v>0.6470588235294118</v>
      </c>
      <c r="J56" s="2">
        <v>0</v>
      </c>
      <c r="K56" s="3">
        <f t="shared" si="16"/>
        <v>0</v>
      </c>
      <c r="L56" s="2">
        <v>0</v>
      </c>
      <c r="M56" s="3">
        <f t="shared" si="17"/>
        <v>0</v>
      </c>
      <c r="N56" s="2">
        <f t="shared" si="18"/>
        <v>17</v>
      </c>
      <c r="O56" s="12">
        <f t="shared" si="19"/>
        <v>1</v>
      </c>
    </row>
    <row r="57" spans="1:15" ht="16.5" thickBot="1" x14ac:dyDescent="0.3">
      <c r="A57" s="13">
        <v>11</v>
      </c>
      <c r="B57" s="228" t="s">
        <v>38</v>
      </c>
      <c r="C57" s="14">
        <v>17</v>
      </c>
      <c r="D57" s="14">
        <v>17</v>
      </c>
      <c r="E57" s="15">
        <f t="shared" si="20"/>
        <v>1</v>
      </c>
      <c r="F57" s="14">
        <v>9</v>
      </c>
      <c r="G57" s="16">
        <f t="shared" si="14"/>
        <v>0.52941176470588236</v>
      </c>
      <c r="H57" s="14">
        <v>4</v>
      </c>
      <c r="I57" s="16">
        <f t="shared" si="15"/>
        <v>0.23529411764705882</v>
      </c>
      <c r="J57" s="14">
        <v>4</v>
      </c>
      <c r="K57" s="16">
        <f t="shared" si="16"/>
        <v>0.23529411764705882</v>
      </c>
      <c r="L57" s="14">
        <v>0</v>
      </c>
      <c r="M57" s="16">
        <f t="shared" si="17"/>
        <v>0</v>
      </c>
      <c r="N57" s="14">
        <f t="shared" si="18"/>
        <v>13</v>
      </c>
      <c r="O57" s="17">
        <f t="shared" si="19"/>
        <v>0.76470588235294112</v>
      </c>
    </row>
    <row r="58" spans="1:15" ht="29.25" customHeight="1" x14ac:dyDescent="0.25">
      <c r="A58" s="6">
        <v>12</v>
      </c>
      <c r="B58" s="242" t="s">
        <v>152</v>
      </c>
      <c r="C58" s="7">
        <v>23</v>
      </c>
      <c r="D58" s="7">
        <v>23</v>
      </c>
      <c r="E58" s="8">
        <f>D58/C58</f>
        <v>1</v>
      </c>
      <c r="F58" s="7">
        <v>6</v>
      </c>
      <c r="G58" s="9">
        <f>F58/C58</f>
        <v>0.2608695652173913</v>
      </c>
      <c r="H58" s="7">
        <v>12</v>
      </c>
      <c r="I58" s="9">
        <f>H58/C58</f>
        <v>0.52173913043478259</v>
      </c>
      <c r="J58" s="7">
        <v>5</v>
      </c>
      <c r="K58" s="9">
        <f>J58/C58</f>
        <v>0.21739130434782608</v>
      </c>
      <c r="L58" s="7">
        <v>0</v>
      </c>
      <c r="M58" s="9">
        <f>L58/C58</f>
        <v>0</v>
      </c>
      <c r="N58" s="7">
        <f>SUM(F58,H58)</f>
        <v>18</v>
      </c>
      <c r="O58" s="10">
        <f>N58/C58</f>
        <v>0.78260869565217395</v>
      </c>
    </row>
    <row r="59" spans="1:15" ht="31.5" x14ac:dyDescent="0.25">
      <c r="A59" s="11">
        <v>13</v>
      </c>
      <c r="B59" s="226" t="s">
        <v>129</v>
      </c>
      <c r="C59" s="2">
        <v>23</v>
      </c>
      <c r="D59" s="2">
        <v>23</v>
      </c>
      <c r="E59" s="189">
        <f>D59/C59</f>
        <v>1</v>
      </c>
      <c r="F59" s="2">
        <v>6</v>
      </c>
      <c r="G59" s="3">
        <f t="shared" ref="G59:G68" si="21">F59/C59</f>
        <v>0.2608695652173913</v>
      </c>
      <c r="H59" s="2">
        <v>4</v>
      </c>
      <c r="I59" s="3">
        <f t="shared" ref="I59:I68" si="22">H59/C59</f>
        <v>0.17391304347826086</v>
      </c>
      <c r="J59" s="2">
        <v>5</v>
      </c>
      <c r="K59" s="3">
        <f t="shared" ref="K59:K68" si="23">J59/C59</f>
        <v>0.21739130434782608</v>
      </c>
      <c r="L59" s="2">
        <v>8</v>
      </c>
      <c r="M59" s="3">
        <f t="shared" ref="M59:M68" si="24">L59/C59</f>
        <v>0.34782608695652173</v>
      </c>
      <c r="N59" s="2">
        <f t="shared" ref="N59:N68" si="25">SUM(F59,H59)</f>
        <v>10</v>
      </c>
      <c r="O59" s="12">
        <f t="shared" ref="O59:O68" si="26">N59/C59</f>
        <v>0.43478260869565216</v>
      </c>
    </row>
    <row r="60" spans="1:15" ht="31.5" x14ac:dyDescent="0.25">
      <c r="A60" s="11">
        <v>14</v>
      </c>
      <c r="B60" s="226" t="s">
        <v>153</v>
      </c>
      <c r="C60" s="2">
        <v>23</v>
      </c>
      <c r="D60" s="2">
        <v>23</v>
      </c>
      <c r="E60" s="4">
        <f t="shared" ref="E60:E68" si="27">D60/C60</f>
        <v>1</v>
      </c>
      <c r="F60" s="2">
        <v>6</v>
      </c>
      <c r="G60" s="3">
        <f t="shared" si="21"/>
        <v>0.2608695652173913</v>
      </c>
      <c r="H60" s="2">
        <v>5</v>
      </c>
      <c r="I60" s="3">
        <f t="shared" si="22"/>
        <v>0.21739130434782608</v>
      </c>
      <c r="J60" s="2">
        <v>9</v>
      </c>
      <c r="K60" s="3">
        <f t="shared" si="23"/>
        <v>0.39130434782608697</v>
      </c>
      <c r="L60" s="2">
        <v>3</v>
      </c>
      <c r="M60" s="3">
        <f t="shared" si="24"/>
        <v>0.13043478260869565</v>
      </c>
      <c r="N60" s="2">
        <f t="shared" si="25"/>
        <v>11</v>
      </c>
      <c r="O60" s="12">
        <f t="shared" si="26"/>
        <v>0.47826086956521741</v>
      </c>
    </row>
    <row r="61" spans="1:15" ht="31.5" x14ac:dyDescent="0.25">
      <c r="A61" s="11">
        <v>15</v>
      </c>
      <c r="B61" s="226" t="s">
        <v>158</v>
      </c>
      <c r="C61" s="2">
        <v>23</v>
      </c>
      <c r="D61" s="2">
        <v>23</v>
      </c>
      <c r="E61" s="4">
        <f t="shared" si="27"/>
        <v>1</v>
      </c>
      <c r="F61" s="2">
        <v>12</v>
      </c>
      <c r="G61" s="3">
        <f t="shared" si="21"/>
        <v>0.52173913043478259</v>
      </c>
      <c r="H61" s="2">
        <v>8</v>
      </c>
      <c r="I61" s="3">
        <f t="shared" si="22"/>
        <v>0.34782608695652173</v>
      </c>
      <c r="J61" s="2">
        <v>3</v>
      </c>
      <c r="K61" s="3">
        <f t="shared" si="23"/>
        <v>0.13043478260869565</v>
      </c>
      <c r="L61" s="2">
        <v>0</v>
      </c>
      <c r="M61" s="3">
        <f t="shared" si="24"/>
        <v>0</v>
      </c>
      <c r="N61" s="2">
        <f t="shared" si="25"/>
        <v>20</v>
      </c>
      <c r="O61" s="12">
        <f t="shared" si="26"/>
        <v>0.86956521739130432</v>
      </c>
    </row>
    <row r="62" spans="1:15" ht="47.25" x14ac:dyDescent="0.25">
      <c r="A62" s="11">
        <v>16</v>
      </c>
      <c r="B62" s="226" t="s">
        <v>160</v>
      </c>
      <c r="C62" s="2">
        <v>23</v>
      </c>
      <c r="D62" s="2">
        <v>23</v>
      </c>
      <c r="E62" s="4">
        <f t="shared" si="27"/>
        <v>1</v>
      </c>
      <c r="F62" s="2">
        <v>8</v>
      </c>
      <c r="G62" s="3">
        <f t="shared" si="21"/>
        <v>0.34782608695652173</v>
      </c>
      <c r="H62" s="2">
        <v>7</v>
      </c>
      <c r="I62" s="3">
        <f t="shared" si="22"/>
        <v>0.30434782608695654</v>
      </c>
      <c r="J62" s="2">
        <v>6</v>
      </c>
      <c r="K62" s="3">
        <f t="shared" si="23"/>
        <v>0.2608695652173913</v>
      </c>
      <c r="L62" s="2">
        <v>2</v>
      </c>
      <c r="M62" s="3">
        <f t="shared" si="24"/>
        <v>8.6956521739130432E-2</v>
      </c>
      <c r="N62" s="2">
        <f t="shared" si="25"/>
        <v>15</v>
      </c>
      <c r="O62" s="12">
        <f t="shared" si="26"/>
        <v>0.65217391304347827</v>
      </c>
    </row>
    <row r="63" spans="1:15" ht="28.5" customHeight="1" x14ac:dyDescent="0.25">
      <c r="A63" s="11">
        <v>17</v>
      </c>
      <c r="B63" s="226" t="s">
        <v>25</v>
      </c>
      <c r="C63" s="2">
        <v>23</v>
      </c>
      <c r="D63" s="2">
        <v>23</v>
      </c>
      <c r="E63" s="4">
        <f t="shared" si="27"/>
        <v>1</v>
      </c>
      <c r="F63" s="2">
        <v>23</v>
      </c>
      <c r="G63" s="3">
        <f t="shared" si="21"/>
        <v>1</v>
      </c>
      <c r="H63" s="2">
        <v>0</v>
      </c>
      <c r="I63" s="3">
        <f t="shared" si="22"/>
        <v>0</v>
      </c>
      <c r="J63" s="2">
        <v>0</v>
      </c>
      <c r="K63" s="3">
        <f t="shared" si="23"/>
        <v>0</v>
      </c>
      <c r="L63" s="2">
        <v>0</v>
      </c>
      <c r="M63" s="3">
        <f t="shared" si="24"/>
        <v>0</v>
      </c>
      <c r="N63" s="2">
        <f t="shared" si="25"/>
        <v>23</v>
      </c>
      <c r="O63" s="12">
        <f t="shared" si="26"/>
        <v>1</v>
      </c>
    </row>
    <row r="64" spans="1:15" ht="15.75" x14ac:dyDescent="0.25">
      <c r="A64" s="11">
        <v>18</v>
      </c>
      <c r="B64" s="227" t="s">
        <v>28</v>
      </c>
      <c r="C64" s="2">
        <v>23</v>
      </c>
      <c r="D64" s="2">
        <v>23</v>
      </c>
      <c r="E64" s="4">
        <f t="shared" si="27"/>
        <v>1</v>
      </c>
      <c r="F64" s="2">
        <v>23</v>
      </c>
      <c r="G64" s="3">
        <f t="shared" si="21"/>
        <v>1</v>
      </c>
      <c r="H64" s="2">
        <v>0</v>
      </c>
      <c r="I64" s="3">
        <f t="shared" si="22"/>
        <v>0</v>
      </c>
      <c r="J64" s="2">
        <v>0</v>
      </c>
      <c r="K64" s="3">
        <f t="shared" si="23"/>
        <v>0</v>
      </c>
      <c r="L64" s="2">
        <v>0</v>
      </c>
      <c r="M64" s="3">
        <f t="shared" si="24"/>
        <v>0</v>
      </c>
      <c r="N64" s="2">
        <f t="shared" si="25"/>
        <v>23</v>
      </c>
      <c r="O64" s="12">
        <f t="shared" si="26"/>
        <v>1</v>
      </c>
    </row>
    <row r="65" spans="1:15" ht="15.75" x14ac:dyDescent="0.25">
      <c r="A65" s="11">
        <v>19</v>
      </c>
      <c r="B65" s="227" t="s">
        <v>17</v>
      </c>
      <c r="C65" s="2">
        <v>23</v>
      </c>
      <c r="D65" s="2">
        <v>23</v>
      </c>
      <c r="E65" s="4">
        <f t="shared" si="27"/>
        <v>1</v>
      </c>
      <c r="F65" s="2">
        <v>16</v>
      </c>
      <c r="G65" s="3">
        <f t="shared" si="21"/>
        <v>0.69565217391304346</v>
      </c>
      <c r="H65" s="2">
        <v>0</v>
      </c>
      <c r="I65" s="3">
        <f t="shared" si="22"/>
        <v>0</v>
      </c>
      <c r="J65" s="2">
        <v>0</v>
      </c>
      <c r="K65" s="3">
        <f t="shared" si="23"/>
        <v>0</v>
      </c>
      <c r="L65" s="2">
        <v>7</v>
      </c>
      <c r="M65" s="3">
        <f t="shared" si="24"/>
        <v>0.30434782608695654</v>
      </c>
      <c r="N65" s="2">
        <f t="shared" si="25"/>
        <v>16</v>
      </c>
      <c r="O65" s="12">
        <f t="shared" si="26"/>
        <v>0.69565217391304346</v>
      </c>
    </row>
    <row r="66" spans="1:15" ht="15.75" x14ac:dyDescent="0.25">
      <c r="A66" s="11">
        <v>20</v>
      </c>
      <c r="B66" s="227" t="s">
        <v>154</v>
      </c>
      <c r="C66" s="2">
        <v>23</v>
      </c>
      <c r="D66" s="2">
        <v>23</v>
      </c>
      <c r="E66" s="4">
        <f t="shared" si="27"/>
        <v>1</v>
      </c>
      <c r="F66" s="2">
        <v>6</v>
      </c>
      <c r="G66" s="3">
        <f t="shared" si="21"/>
        <v>0.2608695652173913</v>
      </c>
      <c r="H66" s="2">
        <v>6</v>
      </c>
      <c r="I66" s="3">
        <f t="shared" si="22"/>
        <v>0.2608695652173913</v>
      </c>
      <c r="J66" s="2">
        <v>7</v>
      </c>
      <c r="K66" s="3">
        <f t="shared" si="23"/>
        <v>0.30434782608695654</v>
      </c>
      <c r="L66" s="2">
        <v>4</v>
      </c>
      <c r="M66" s="3">
        <f t="shared" si="24"/>
        <v>0.17391304347826086</v>
      </c>
      <c r="N66" s="2">
        <f t="shared" si="25"/>
        <v>12</v>
      </c>
      <c r="O66" s="12">
        <f t="shared" si="26"/>
        <v>0.52173913043478259</v>
      </c>
    </row>
    <row r="67" spans="1:15" ht="15.75" x14ac:dyDescent="0.25">
      <c r="A67" s="19">
        <v>21</v>
      </c>
      <c r="B67" s="243" t="s">
        <v>130</v>
      </c>
      <c r="C67" s="2">
        <v>23</v>
      </c>
      <c r="D67" s="2">
        <v>23</v>
      </c>
      <c r="E67" s="188">
        <f t="shared" si="27"/>
        <v>1</v>
      </c>
      <c r="F67" s="186">
        <v>9</v>
      </c>
      <c r="G67" s="190">
        <f t="shared" si="21"/>
        <v>0.39130434782608697</v>
      </c>
      <c r="H67" s="186">
        <v>4</v>
      </c>
      <c r="I67" s="190">
        <f t="shared" si="22"/>
        <v>0.17391304347826086</v>
      </c>
      <c r="J67" s="186">
        <v>6</v>
      </c>
      <c r="K67" s="190">
        <f t="shared" si="23"/>
        <v>0.2608695652173913</v>
      </c>
      <c r="L67" s="186">
        <v>4</v>
      </c>
      <c r="M67" s="190">
        <f t="shared" si="24"/>
        <v>0.17391304347826086</v>
      </c>
      <c r="N67" s="186">
        <f t="shared" si="25"/>
        <v>13</v>
      </c>
      <c r="O67" s="196">
        <f t="shared" si="26"/>
        <v>0.56521739130434778</v>
      </c>
    </row>
    <row r="68" spans="1:15" ht="32.25" thickBot="1" x14ac:dyDescent="0.3">
      <c r="A68" s="14">
        <v>22</v>
      </c>
      <c r="B68" s="229" t="s">
        <v>155</v>
      </c>
      <c r="C68" s="14">
        <v>23</v>
      </c>
      <c r="D68" s="14">
        <v>23</v>
      </c>
      <c r="E68" s="15">
        <f t="shared" si="27"/>
        <v>1</v>
      </c>
      <c r="F68" s="14">
        <v>7</v>
      </c>
      <c r="G68" s="190">
        <f t="shared" si="21"/>
        <v>0.30434782608695654</v>
      </c>
      <c r="H68" s="14">
        <v>3</v>
      </c>
      <c r="I68" s="190">
        <f t="shared" si="22"/>
        <v>0.13043478260869565</v>
      </c>
      <c r="J68" s="14">
        <v>7</v>
      </c>
      <c r="K68" s="190">
        <f t="shared" si="23"/>
        <v>0.30434782608695654</v>
      </c>
      <c r="L68" s="14">
        <v>6</v>
      </c>
      <c r="M68" s="190">
        <f t="shared" si="24"/>
        <v>0.2608695652173913</v>
      </c>
      <c r="N68" s="186">
        <f t="shared" si="25"/>
        <v>10</v>
      </c>
      <c r="O68" s="196">
        <f t="shared" si="26"/>
        <v>0.43478260869565216</v>
      </c>
    </row>
  </sheetData>
  <mergeCells count="26">
    <mergeCell ref="M1:O1"/>
    <mergeCell ref="A3:A7"/>
    <mergeCell ref="B3:B7"/>
    <mergeCell ref="C3:C7"/>
    <mergeCell ref="D3:O3"/>
    <mergeCell ref="D4:E4"/>
    <mergeCell ref="F4:G4"/>
    <mergeCell ref="H4:I4"/>
    <mergeCell ref="J4:K4"/>
    <mergeCell ref="L4:M4"/>
    <mergeCell ref="A46:O46"/>
    <mergeCell ref="N4:O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A8:O8"/>
    <mergeCell ref="A9:O9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7"/>
  <sheetViews>
    <sheetView tabSelected="1" view="pageBreakPreview" zoomScale="85" zoomScaleNormal="100" zoomScaleSheetLayoutView="85" workbookViewId="0">
      <selection activeCell="F12" sqref="F12"/>
    </sheetView>
  </sheetViews>
  <sheetFormatPr defaultRowHeight="15" x14ac:dyDescent="0.25"/>
  <cols>
    <col min="1" max="1" width="5.140625" customWidth="1"/>
    <col min="2" max="2" width="29.28515625" customWidth="1"/>
    <col min="10" max="10" width="11" customWidth="1"/>
    <col min="11" max="11" width="12.28515625" customWidth="1"/>
    <col min="12" max="12" width="11.140625" customWidth="1"/>
    <col min="13" max="13" width="14.28515625" customWidth="1"/>
  </cols>
  <sheetData>
    <row r="1" spans="1:15" ht="18.75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94" t="s">
        <v>74</v>
      </c>
      <c r="N1" s="294"/>
      <c r="O1" s="294"/>
    </row>
    <row r="2" spans="1:1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8.75" x14ac:dyDescent="0.25">
      <c r="A3" s="295" t="s">
        <v>7</v>
      </c>
      <c r="B3" s="296" t="s">
        <v>8</v>
      </c>
      <c r="C3" s="297" t="s">
        <v>9</v>
      </c>
      <c r="D3" s="290" t="s">
        <v>0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ht="18.75" x14ac:dyDescent="0.3">
      <c r="A4" s="295"/>
      <c r="B4" s="296"/>
      <c r="C4" s="297"/>
      <c r="D4" s="298" t="s">
        <v>1</v>
      </c>
      <c r="E4" s="298"/>
      <c r="F4" s="290" t="s">
        <v>2</v>
      </c>
      <c r="G4" s="290"/>
      <c r="H4" s="298" t="s">
        <v>3</v>
      </c>
      <c r="I4" s="298"/>
      <c r="J4" s="299" t="s">
        <v>4</v>
      </c>
      <c r="K4" s="299"/>
      <c r="L4" s="299" t="s">
        <v>5</v>
      </c>
      <c r="M4" s="299"/>
      <c r="N4" s="298" t="s">
        <v>6</v>
      </c>
      <c r="O4" s="298"/>
    </row>
    <row r="5" spans="1:15" x14ac:dyDescent="0.25">
      <c r="A5" s="295"/>
      <c r="B5" s="296"/>
      <c r="C5" s="297"/>
      <c r="D5" s="297" t="s">
        <v>10</v>
      </c>
      <c r="E5" s="290" t="s">
        <v>11</v>
      </c>
      <c r="F5" s="289" t="s">
        <v>10</v>
      </c>
      <c r="G5" s="290" t="s">
        <v>11</v>
      </c>
      <c r="H5" s="289" t="s">
        <v>10</v>
      </c>
      <c r="I5" s="290" t="s">
        <v>11</v>
      </c>
      <c r="J5" s="289" t="s">
        <v>10</v>
      </c>
      <c r="K5" s="290" t="s">
        <v>11</v>
      </c>
      <c r="L5" s="289" t="s">
        <v>10</v>
      </c>
      <c r="M5" s="290" t="s">
        <v>11</v>
      </c>
      <c r="N5" s="289" t="s">
        <v>10</v>
      </c>
      <c r="O5" s="290" t="s">
        <v>11</v>
      </c>
    </row>
    <row r="6" spans="1:15" x14ac:dyDescent="0.25">
      <c r="A6" s="295"/>
      <c r="B6" s="296"/>
      <c r="C6" s="297"/>
      <c r="D6" s="297"/>
      <c r="E6" s="290"/>
      <c r="F6" s="289"/>
      <c r="G6" s="290"/>
      <c r="H6" s="289"/>
      <c r="I6" s="290"/>
      <c r="J6" s="289"/>
      <c r="K6" s="290"/>
      <c r="L6" s="289"/>
      <c r="M6" s="290"/>
      <c r="N6" s="289"/>
      <c r="O6" s="290"/>
    </row>
    <row r="7" spans="1:15" ht="54" customHeight="1" x14ac:dyDescent="0.25">
      <c r="A7" s="295"/>
      <c r="B7" s="296"/>
      <c r="C7" s="297"/>
      <c r="D7" s="297"/>
      <c r="E7" s="290"/>
      <c r="F7" s="289"/>
      <c r="G7" s="290"/>
      <c r="H7" s="289"/>
      <c r="I7" s="290"/>
      <c r="J7" s="289"/>
      <c r="K7" s="290"/>
      <c r="L7" s="289"/>
      <c r="M7" s="290"/>
      <c r="N7" s="289"/>
      <c r="O7" s="290"/>
    </row>
    <row r="8" spans="1:15" ht="16.5" thickBot="1" x14ac:dyDescent="0.3">
      <c r="A8" s="291" t="s">
        <v>150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3"/>
    </row>
    <row r="9" spans="1:15" ht="16.5" thickBot="1" x14ac:dyDescent="0.3">
      <c r="A9" s="267" t="s">
        <v>12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9"/>
    </row>
    <row r="10" spans="1:15" ht="30" x14ac:dyDescent="0.25">
      <c r="A10" s="45">
        <v>1</v>
      </c>
      <c r="B10" s="110" t="s">
        <v>99</v>
      </c>
      <c r="C10" s="46">
        <v>15</v>
      </c>
      <c r="D10" s="46">
        <v>15</v>
      </c>
      <c r="E10" s="47">
        <f>D10/C10</f>
        <v>1</v>
      </c>
      <c r="F10" s="46">
        <v>3</v>
      </c>
      <c r="G10" s="48">
        <f>F10/D10</f>
        <v>0.2</v>
      </c>
      <c r="H10" s="46">
        <v>9</v>
      </c>
      <c r="I10" s="48">
        <f>H10/C10</f>
        <v>0.6</v>
      </c>
      <c r="J10" s="46">
        <v>0</v>
      </c>
      <c r="K10" s="48">
        <f>J10/C10</f>
        <v>0</v>
      </c>
      <c r="L10" s="46">
        <v>3</v>
      </c>
      <c r="M10" s="48">
        <f>L10/C10</f>
        <v>0.2</v>
      </c>
      <c r="N10" s="46">
        <f>SUM(F10,H10)</f>
        <v>12</v>
      </c>
      <c r="O10" s="49">
        <f>N10/C10</f>
        <v>0.8</v>
      </c>
    </row>
    <row r="11" spans="1:15" ht="15.75" x14ac:dyDescent="0.25">
      <c r="A11" s="50">
        <v>2</v>
      </c>
      <c r="B11" s="99" t="s">
        <v>84</v>
      </c>
      <c r="C11" s="39">
        <v>15</v>
      </c>
      <c r="D11" s="39">
        <v>15</v>
      </c>
      <c r="E11" s="51">
        <f t="shared" ref="E11:E21" si="0">D11/C11</f>
        <v>1</v>
      </c>
      <c r="F11" s="39">
        <v>8</v>
      </c>
      <c r="G11" s="52">
        <f t="shared" ref="G11:G21" si="1">F11/D11</f>
        <v>0.53333333333333333</v>
      </c>
      <c r="H11" s="39">
        <v>5</v>
      </c>
      <c r="I11" s="52">
        <f t="shared" ref="I11:I21" si="2">H11/C11</f>
        <v>0.33333333333333331</v>
      </c>
      <c r="J11" s="39">
        <v>1</v>
      </c>
      <c r="K11" s="52">
        <f t="shared" ref="K11:K21" si="3">J11/C11</f>
        <v>6.6666666666666666E-2</v>
      </c>
      <c r="L11" s="39">
        <v>1</v>
      </c>
      <c r="M11" s="52">
        <f t="shared" ref="M11:M21" si="4">L11/C11</f>
        <v>6.6666666666666666E-2</v>
      </c>
      <c r="N11" s="39">
        <f t="shared" ref="N11:N21" si="5">SUM(F11,H11)</f>
        <v>13</v>
      </c>
      <c r="O11" s="53">
        <f t="shared" ref="O11:O21" si="6">N11/C11</f>
        <v>0.8666666666666667</v>
      </c>
    </row>
    <row r="12" spans="1:15" ht="15.75" x14ac:dyDescent="0.25">
      <c r="A12" s="50">
        <v>3</v>
      </c>
      <c r="B12" s="109" t="s">
        <v>28</v>
      </c>
      <c r="C12" s="39">
        <v>15</v>
      </c>
      <c r="D12" s="39">
        <v>15</v>
      </c>
      <c r="E12" s="51">
        <f t="shared" si="0"/>
        <v>1</v>
      </c>
      <c r="F12" s="39">
        <v>0</v>
      </c>
      <c r="G12" s="52">
        <f t="shared" si="1"/>
        <v>0</v>
      </c>
      <c r="H12" s="39">
        <v>3</v>
      </c>
      <c r="I12" s="52">
        <f t="shared" si="2"/>
        <v>0.2</v>
      </c>
      <c r="J12" s="39">
        <v>7</v>
      </c>
      <c r="K12" s="52">
        <f t="shared" si="3"/>
        <v>0.46666666666666667</v>
      </c>
      <c r="L12" s="39">
        <v>5</v>
      </c>
      <c r="M12" s="52">
        <f t="shared" si="4"/>
        <v>0.33333333333333331</v>
      </c>
      <c r="N12" s="39">
        <f t="shared" si="5"/>
        <v>3</v>
      </c>
      <c r="O12" s="53">
        <f t="shared" si="6"/>
        <v>0.2</v>
      </c>
    </row>
    <row r="13" spans="1:15" ht="15.75" x14ac:dyDescent="0.25">
      <c r="A13" s="54">
        <v>4</v>
      </c>
      <c r="B13" s="109" t="s">
        <v>20</v>
      </c>
      <c r="C13" s="39">
        <v>15</v>
      </c>
      <c r="D13" s="39">
        <v>15</v>
      </c>
      <c r="E13" s="51">
        <f t="shared" si="0"/>
        <v>1</v>
      </c>
      <c r="F13" s="39">
        <v>5</v>
      </c>
      <c r="G13" s="52">
        <f t="shared" si="1"/>
        <v>0.33333333333333331</v>
      </c>
      <c r="H13" s="39">
        <v>7</v>
      </c>
      <c r="I13" s="52">
        <f t="shared" si="2"/>
        <v>0.46666666666666667</v>
      </c>
      <c r="J13" s="39">
        <v>2</v>
      </c>
      <c r="K13" s="52">
        <f t="shared" si="3"/>
        <v>0.13333333333333333</v>
      </c>
      <c r="L13" s="39">
        <v>1</v>
      </c>
      <c r="M13" s="52">
        <f t="shared" si="4"/>
        <v>6.6666666666666666E-2</v>
      </c>
      <c r="N13" s="39">
        <f t="shared" si="5"/>
        <v>12</v>
      </c>
      <c r="O13" s="53">
        <f t="shared" si="6"/>
        <v>0.8</v>
      </c>
    </row>
    <row r="14" spans="1:15" ht="15.75" x14ac:dyDescent="0.25">
      <c r="A14" s="50">
        <v>5</v>
      </c>
      <c r="B14" s="99" t="s">
        <v>24</v>
      </c>
      <c r="C14" s="39">
        <v>15</v>
      </c>
      <c r="D14" s="39">
        <v>15</v>
      </c>
      <c r="E14" s="51">
        <f t="shared" si="0"/>
        <v>1</v>
      </c>
      <c r="F14" s="39">
        <v>0</v>
      </c>
      <c r="G14" s="52">
        <f t="shared" si="1"/>
        <v>0</v>
      </c>
      <c r="H14" s="39">
        <v>3</v>
      </c>
      <c r="I14" s="52">
        <f t="shared" si="2"/>
        <v>0.2</v>
      </c>
      <c r="J14" s="39">
        <v>11</v>
      </c>
      <c r="K14" s="52">
        <f t="shared" si="3"/>
        <v>0.73333333333333328</v>
      </c>
      <c r="L14" s="39">
        <v>1</v>
      </c>
      <c r="M14" s="52">
        <f t="shared" si="4"/>
        <v>6.6666666666666666E-2</v>
      </c>
      <c r="N14" s="39">
        <f t="shared" si="5"/>
        <v>3</v>
      </c>
      <c r="O14" s="53">
        <f t="shared" si="6"/>
        <v>0.2</v>
      </c>
    </row>
    <row r="15" spans="1:15" ht="15.75" x14ac:dyDescent="0.25">
      <c r="A15" s="50">
        <v>6</v>
      </c>
      <c r="B15" s="109" t="s">
        <v>89</v>
      </c>
      <c r="C15" s="39">
        <v>15</v>
      </c>
      <c r="D15" s="39">
        <v>15</v>
      </c>
      <c r="E15" s="51">
        <f t="shared" si="0"/>
        <v>1</v>
      </c>
      <c r="F15" s="39">
        <v>6</v>
      </c>
      <c r="G15" s="52">
        <f t="shared" si="1"/>
        <v>0.4</v>
      </c>
      <c r="H15" s="39">
        <v>6</v>
      </c>
      <c r="I15" s="52">
        <f t="shared" si="2"/>
        <v>0.4</v>
      </c>
      <c r="J15" s="39">
        <v>2</v>
      </c>
      <c r="K15" s="52">
        <f t="shared" si="3"/>
        <v>0.13333333333333333</v>
      </c>
      <c r="L15" s="39">
        <v>1</v>
      </c>
      <c r="M15" s="52">
        <f t="shared" si="4"/>
        <v>6.6666666666666666E-2</v>
      </c>
      <c r="N15" s="39">
        <f t="shared" si="5"/>
        <v>12</v>
      </c>
      <c r="O15" s="53">
        <f t="shared" si="6"/>
        <v>0.8</v>
      </c>
    </row>
    <row r="16" spans="1:15" ht="15.75" x14ac:dyDescent="0.25">
      <c r="A16" s="54">
        <v>7</v>
      </c>
      <c r="B16" s="99" t="s">
        <v>31</v>
      </c>
      <c r="C16" s="39">
        <v>15</v>
      </c>
      <c r="D16" s="39">
        <v>15</v>
      </c>
      <c r="E16" s="51">
        <f t="shared" si="0"/>
        <v>1</v>
      </c>
      <c r="F16" s="39">
        <v>2</v>
      </c>
      <c r="G16" s="52">
        <f t="shared" si="1"/>
        <v>0.13333333333333333</v>
      </c>
      <c r="H16" s="39">
        <v>4</v>
      </c>
      <c r="I16" s="52">
        <f t="shared" si="2"/>
        <v>0.26666666666666666</v>
      </c>
      <c r="J16" s="39">
        <v>7</v>
      </c>
      <c r="K16" s="52">
        <f t="shared" si="3"/>
        <v>0.46666666666666667</v>
      </c>
      <c r="L16" s="39">
        <v>2</v>
      </c>
      <c r="M16" s="52">
        <f t="shared" si="4"/>
        <v>0.13333333333333333</v>
      </c>
      <c r="N16" s="39">
        <f t="shared" si="5"/>
        <v>6</v>
      </c>
      <c r="O16" s="53">
        <f t="shared" si="6"/>
        <v>0.4</v>
      </c>
    </row>
    <row r="17" spans="1:15" ht="30" x14ac:dyDescent="0.25">
      <c r="A17" s="50">
        <v>8</v>
      </c>
      <c r="B17" s="99" t="s">
        <v>18</v>
      </c>
      <c r="C17" s="39">
        <v>15</v>
      </c>
      <c r="D17" s="39">
        <v>15</v>
      </c>
      <c r="E17" s="51">
        <f t="shared" si="0"/>
        <v>1</v>
      </c>
      <c r="F17" s="39">
        <v>3</v>
      </c>
      <c r="G17" s="52">
        <f t="shared" si="1"/>
        <v>0.2</v>
      </c>
      <c r="H17" s="39">
        <v>11</v>
      </c>
      <c r="I17" s="52">
        <f t="shared" si="2"/>
        <v>0.73333333333333328</v>
      </c>
      <c r="J17" s="39">
        <v>0</v>
      </c>
      <c r="K17" s="52">
        <f t="shared" si="3"/>
        <v>0</v>
      </c>
      <c r="L17" s="39">
        <v>1</v>
      </c>
      <c r="M17" s="52">
        <f t="shared" si="4"/>
        <v>6.6666666666666666E-2</v>
      </c>
      <c r="N17" s="39">
        <f t="shared" si="5"/>
        <v>14</v>
      </c>
      <c r="O17" s="53">
        <f t="shared" si="6"/>
        <v>0.93333333333333335</v>
      </c>
    </row>
    <row r="18" spans="1:15" ht="15.75" x14ac:dyDescent="0.25">
      <c r="A18" s="50">
        <v>9</v>
      </c>
      <c r="B18" s="114" t="s">
        <v>90</v>
      </c>
      <c r="C18" s="39">
        <v>15</v>
      </c>
      <c r="D18" s="39">
        <v>15</v>
      </c>
      <c r="E18" s="51">
        <f t="shared" si="0"/>
        <v>1</v>
      </c>
      <c r="F18" s="39">
        <v>2</v>
      </c>
      <c r="G18" s="52">
        <f t="shared" si="1"/>
        <v>0.13333333333333333</v>
      </c>
      <c r="H18" s="39">
        <v>9</v>
      </c>
      <c r="I18" s="52">
        <f t="shared" si="2"/>
        <v>0.6</v>
      </c>
      <c r="J18" s="39">
        <v>3</v>
      </c>
      <c r="K18" s="52">
        <f t="shared" si="3"/>
        <v>0.2</v>
      </c>
      <c r="L18" s="39">
        <v>1</v>
      </c>
      <c r="M18" s="52">
        <f t="shared" si="4"/>
        <v>6.6666666666666666E-2</v>
      </c>
      <c r="N18" s="39">
        <f t="shared" si="5"/>
        <v>11</v>
      </c>
      <c r="O18" s="53">
        <f t="shared" si="6"/>
        <v>0.73333333333333328</v>
      </c>
    </row>
    <row r="19" spans="1:15" ht="15.75" x14ac:dyDescent="0.25">
      <c r="A19" s="96">
        <v>10</v>
      </c>
      <c r="B19" s="99" t="s">
        <v>38</v>
      </c>
      <c r="C19" s="39">
        <v>15</v>
      </c>
      <c r="D19" s="39">
        <v>15</v>
      </c>
      <c r="E19" s="51">
        <f t="shared" si="0"/>
        <v>1</v>
      </c>
      <c r="F19" s="39">
        <v>1</v>
      </c>
      <c r="G19" s="52">
        <f t="shared" si="1"/>
        <v>6.6666666666666666E-2</v>
      </c>
      <c r="H19" s="39">
        <v>7</v>
      </c>
      <c r="I19" s="52">
        <f t="shared" si="2"/>
        <v>0.46666666666666667</v>
      </c>
      <c r="J19" s="39">
        <v>6</v>
      </c>
      <c r="K19" s="52">
        <f t="shared" si="3"/>
        <v>0.4</v>
      </c>
      <c r="L19" s="39">
        <v>1</v>
      </c>
      <c r="M19" s="52">
        <f t="shared" si="4"/>
        <v>6.6666666666666666E-2</v>
      </c>
      <c r="N19" s="39">
        <f t="shared" si="5"/>
        <v>8</v>
      </c>
      <c r="O19" s="52">
        <f t="shared" si="6"/>
        <v>0.53333333333333333</v>
      </c>
    </row>
    <row r="20" spans="1:15" ht="15.75" x14ac:dyDescent="0.25">
      <c r="A20" s="97">
        <v>11</v>
      </c>
      <c r="B20" s="99" t="s">
        <v>29</v>
      </c>
      <c r="C20" s="39">
        <v>15</v>
      </c>
      <c r="D20" s="39">
        <v>15</v>
      </c>
      <c r="E20" s="51">
        <f t="shared" si="0"/>
        <v>1</v>
      </c>
      <c r="F20" s="39">
        <v>0</v>
      </c>
      <c r="G20" s="52">
        <f t="shared" si="1"/>
        <v>0</v>
      </c>
      <c r="H20" s="39">
        <v>7</v>
      </c>
      <c r="I20" s="52">
        <f t="shared" si="2"/>
        <v>0.46666666666666667</v>
      </c>
      <c r="J20" s="39">
        <v>5</v>
      </c>
      <c r="K20" s="52">
        <f t="shared" si="3"/>
        <v>0.33333333333333331</v>
      </c>
      <c r="L20" s="39">
        <v>3</v>
      </c>
      <c r="M20" s="52">
        <f t="shared" si="4"/>
        <v>0.2</v>
      </c>
      <c r="N20" s="39">
        <f t="shared" si="5"/>
        <v>7</v>
      </c>
      <c r="O20" s="52">
        <f t="shared" si="6"/>
        <v>0.46666666666666667</v>
      </c>
    </row>
    <row r="21" spans="1:15" ht="15.75" x14ac:dyDescent="0.25">
      <c r="A21" s="145">
        <v>12</v>
      </c>
      <c r="B21" s="112" t="s">
        <v>17</v>
      </c>
      <c r="C21" s="40">
        <v>15</v>
      </c>
      <c r="D21" s="40">
        <v>15</v>
      </c>
      <c r="E21" s="55">
        <f t="shared" si="0"/>
        <v>1</v>
      </c>
      <c r="F21" s="40">
        <v>12</v>
      </c>
      <c r="G21" s="56">
        <f t="shared" si="1"/>
        <v>0.8</v>
      </c>
      <c r="H21" s="40">
        <v>0</v>
      </c>
      <c r="I21" s="56">
        <f t="shared" si="2"/>
        <v>0</v>
      </c>
      <c r="J21" s="40">
        <v>0</v>
      </c>
      <c r="K21" s="56">
        <f t="shared" si="3"/>
        <v>0</v>
      </c>
      <c r="L21" s="40">
        <v>3</v>
      </c>
      <c r="M21" s="56">
        <f t="shared" si="4"/>
        <v>0.2</v>
      </c>
      <c r="N21" s="40">
        <f t="shared" si="5"/>
        <v>12</v>
      </c>
      <c r="O21" s="56">
        <f t="shared" si="6"/>
        <v>0.8</v>
      </c>
    </row>
    <row r="22" spans="1:15" ht="15.75" x14ac:dyDescent="0.25">
      <c r="A22" s="153"/>
      <c r="B22" s="154"/>
      <c r="C22" s="153"/>
      <c r="D22" s="153"/>
      <c r="E22" s="155"/>
      <c r="F22" s="153"/>
      <c r="G22" s="156"/>
      <c r="H22" s="153"/>
      <c r="I22" s="156"/>
      <c r="J22" s="153"/>
      <c r="K22" s="156"/>
      <c r="L22" s="153"/>
      <c r="M22" s="156"/>
      <c r="N22" s="153"/>
      <c r="O22" s="156"/>
    </row>
    <row r="23" spans="1:15" ht="15.75" x14ac:dyDescent="0.25">
      <c r="A23" s="150"/>
      <c r="B23" s="147"/>
      <c r="C23" s="146"/>
      <c r="D23" s="146"/>
      <c r="E23" s="148"/>
      <c r="F23" s="146"/>
      <c r="G23" s="149"/>
      <c r="H23" s="146"/>
      <c r="I23" s="149"/>
      <c r="J23" s="146"/>
      <c r="K23" s="149"/>
      <c r="L23" s="146"/>
      <c r="M23" s="149"/>
      <c r="N23" s="146"/>
      <c r="O23" s="149"/>
    </row>
    <row r="24" spans="1:15" ht="15.75" x14ac:dyDescent="0.25">
      <c r="A24" s="150"/>
      <c r="B24" s="147"/>
      <c r="C24" s="146"/>
      <c r="D24" s="146"/>
      <c r="E24" s="148"/>
      <c r="F24" s="146"/>
      <c r="G24" s="149"/>
      <c r="H24" s="146"/>
      <c r="I24" s="149"/>
      <c r="J24" s="146"/>
      <c r="K24" s="149"/>
      <c r="L24" s="146"/>
      <c r="M24" s="149"/>
      <c r="N24" s="146"/>
      <c r="O24" s="149"/>
    </row>
    <row r="25" spans="1:15" ht="15.75" x14ac:dyDescent="0.25">
      <c r="A25" s="150"/>
      <c r="B25" s="147"/>
      <c r="C25" s="146"/>
      <c r="D25" s="146"/>
      <c r="E25" s="148"/>
      <c r="F25" s="146"/>
      <c r="G25" s="149"/>
      <c r="H25" s="146"/>
      <c r="I25" s="149"/>
      <c r="J25" s="146"/>
      <c r="K25" s="149"/>
      <c r="L25" s="146"/>
      <c r="M25" s="149"/>
      <c r="N25" s="146"/>
      <c r="O25" s="149"/>
    </row>
    <row r="26" spans="1:15" ht="15.75" x14ac:dyDescent="0.25">
      <c r="A26" s="150"/>
      <c r="B26" s="113"/>
      <c r="C26" s="146"/>
      <c r="D26" s="146"/>
      <c r="E26" s="148"/>
      <c r="F26" s="146"/>
      <c r="G26" s="149"/>
      <c r="H26" s="146"/>
      <c r="I26" s="149"/>
      <c r="J26" s="146"/>
      <c r="K26" s="149"/>
      <c r="L26" s="146"/>
      <c r="M26" s="149"/>
      <c r="N26" s="146"/>
      <c r="O26" s="149"/>
    </row>
    <row r="27" spans="1:15" ht="15.75" x14ac:dyDescent="0.25">
      <c r="A27" s="150"/>
      <c r="B27" s="147"/>
      <c r="C27" s="146"/>
      <c r="D27" s="146"/>
      <c r="E27" s="148"/>
      <c r="F27" s="146"/>
      <c r="G27" s="149"/>
      <c r="H27" s="146"/>
      <c r="I27" s="149"/>
      <c r="J27" s="146"/>
      <c r="K27" s="149"/>
      <c r="L27" s="146"/>
      <c r="M27" s="149"/>
      <c r="N27" s="146"/>
      <c r="O27" s="149"/>
    </row>
    <row r="28" spans="1:15" ht="15.75" x14ac:dyDescent="0.25">
      <c r="A28" s="150"/>
      <c r="B28" s="147"/>
      <c r="C28" s="146"/>
      <c r="D28" s="146"/>
      <c r="E28" s="148"/>
      <c r="F28" s="146"/>
      <c r="G28" s="149"/>
      <c r="H28" s="146"/>
      <c r="I28" s="149"/>
      <c r="J28" s="146"/>
      <c r="K28" s="149"/>
      <c r="L28" s="146"/>
      <c r="M28" s="149"/>
      <c r="N28" s="146"/>
      <c r="O28" s="149"/>
    </row>
    <row r="29" spans="1:15" ht="15.75" x14ac:dyDescent="0.25">
      <c r="A29" s="150"/>
      <c r="B29" s="147"/>
      <c r="C29" s="146"/>
      <c r="D29" s="146"/>
      <c r="E29" s="148"/>
      <c r="F29" s="146"/>
      <c r="G29" s="149"/>
      <c r="H29" s="146"/>
      <c r="I29" s="149"/>
      <c r="J29" s="146"/>
      <c r="K29" s="149"/>
      <c r="L29" s="146"/>
      <c r="M29" s="149"/>
      <c r="N29" s="146"/>
      <c r="O29" s="149"/>
    </row>
    <row r="30" spans="1:15" ht="15.75" x14ac:dyDescent="0.25">
      <c r="A30" s="150"/>
      <c r="B30" s="147"/>
      <c r="C30" s="146"/>
      <c r="D30" s="146"/>
      <c r="E30" s="148"/>
      <c r="F30" s="146"/>
      <c r="G30" s="149"/>
      <c r="H30" s="146"/>
      <c r="I30" s="149"/>
      <c r="J30" s="146"/>
      <c r="K30" s="149"/>
      <c r="L30" s="146"/>
      <c r="M30" s="149"/>
      <c r="N30" s="146"/>
      <c r="O30" s="149"/>
    </row>
    <row r="31" spans="1:15" ht="15.75" x14ac:dyDescent="0.25">
      <c r="A31" s="146"/>
      <c r="B31" s="147"/>
      <c r="C31" s="146"/>
      <c r="D31" s="146"/>
      <c r="E31" s="148"/>
      <c r="F31" s="146"/>
      <c r="G31" s="149"/>
      <c r="H31" s="146"/>
      <c r="I31" s="149"/>
      <c r="J31" s="146"/>
      <c r="K31" s="149"/>
      <c r="L31" s="146"/>
      <c r="M31" s="149"/>
      <c r="N31" s="146"/>
      <c r="O31" s="149"/>
    </row>
    <row r="32" spans="1:15" ht="15.75" x14ac:dyDescent="0.25">
      <c r="A32" s="146"/>
      <c r="B32" s="147"/>
      <c r="C32" s="146"/>
      <c r="D32" s="146"/>
      <c r="E32" s="148"/>
      <c r="F32" s="146"/>
      <c r="G32" s="149"/>
      <c r="H32" s="146"/>
      <c r="I32" s="149"/>
      <c r="J32" s="146"/>
      <c r="K32" s="149"/>
      <c r="L32" s="146"/>
      <c r="M32" s="149"/>
      <c r="N32" s="146"/>
      <c r="O32" s="149"/>
    </row>
    <row r="33" spans="1:15" ht="15.75" x14ac:dyDescent="0.25">
      <c r="A33" s="146"/>
      <c r="B33" s="147"/>
      <c r="C33" s="146"/>
      <c r="D33" s="146"/>
      <c r="E33" s="148"/>
      <c r="F33" s="146"/>
      <c r="G33" s="149"/>
      <c r="H33" s="146"/>
      <c r="I33" s="149"/>
      <c r="J33" s="146"/>
      <c r="K33" s="149"/>
      <c r="L33" s="146"/>
      <c r="M33" s="149"/>
      <c r="N33" s="146"/>
      <c r="O33" s="149"/>
    </row>
    <row r="34" spans="1:15" ht="15.75" x14ac:dyDescent="0.25">
      <c r="A34" s="146"/>
      <c r="B34" s="147"/>
      <c r="C34" s="146"/>
      <c r="D34" s="146"/>
      <c r="E34" s="148"/>
      <c r="F34" s="146"/>
      <c r="G34" s="149"/>
      <c r="H34" s="146"/>
      <c r="I34" s="149"/>
      <c r="J34" s="146"/>
      <c r="K34" s="149"/>
      <c r="L34" s="146"/>
      <c r="M34" s="149"/>
      <c r="N34" s="146"/>
      <c r="O34" s="149"/>
    </row>
    <row r="35" spans="1:15" ht="15.75" x14ac:dyDescent="0.25">
      <c r="A35" s="146"/>
      <c r="B35" s="147"/>
      <c r="C35" s="146"/>
      <c r="D35" s="146"/>
      <c r="E35" s="148"/>
      <c r="F35" s="146"/>
      <c r="G35" s="149"/>
      <c r="H35" s="146"/>
      <c r="I35" s="149"/>
      <c r="J35" s="146"/>
      <c r="K35" s="149"/>
      <c r="L35" s="146"/>
      <c r="M35" s="149"/>
      <c r="N35" s="146"/>
      <c r="O35" s="149"/>
    </row>
    <row r="36" spans="1:15" ht="15.75" x14ac:dyDescent="0.25">
      <c r="A36" s="146"/>
      <c r="B36" s="147"/>
      <c r="C36" s="146"/>
      <c r="D36" s="146"/>
      <c r="E36" s="148"/>
      <c r="F36" s="146"/>
      <c r="G36" s="149"/>
      <c r="H36" s="146"/>
      <c r="I36" s="149"/>
      <c r="J36" s="146"/>
      <c r="K36" s="149"/>
      <c r="L36" s="146"/>
      <c r="M36" s="149"/>
      <c r="N36" s="146"/>
      <c r="O36" s="149"/>
    </row>
    <row r="37" spans="1:15" ht="15.75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</row>
    <row r="38" spans="1:15" ht="15.75" x14ac:dyDescent="0.25">
      <c r="A38" s="146"/>
      <c r="B38" s="113"/>
      <c r="C38" s="146"/>
      <c r="D38" s="146"/>
      <c r="E38" s="148"/>
      <c r="F38" s="146"/>
      <c r="G38" s="149"/>
      <c r="H38" s="146"/>
      <c r="I38" s="149"/>
      <c r="J38" s="146"/>
      <c r="K38" s="149"/>
      <c r="L38" s="146"/>
      <c r="M38" s="149"/>
      <c r="N38" s="146"/>
      <c r="O38" s="149"/>
    </row>
    <row r="39" spans="1:15" ht="15.75" x14ac:dyDescent="0.25">
      <c r="A39" s="146"/>
      <c r="B39" s="113"/>
      <c r="C39" s="146"/>
      <c r="D39" s="146"/>
      <c r="E39" s="148"/>
      <c r="F39" s="146"/>
      <c r="G39" s="149"/>
      <c r="H39" s="146"/>
      <c r="I39" s="149"/>
      <c r="J39" s="146"/>
      <c r="K39" s="149"/>
      <c r="L39" s="146"/>
      <c r="M39" s="149"/>
      <c r="N39" s="146"/>
      <c r="O39" s="149"/>
    </row>
    <row r="40" spans="1:15" ht="15.75" x14ac:dyDescent="0.25">
      <c r="A40" s="146"/>
      <c r="B40" s="113"/>
      <c r="C40" s="146"/>
      <c r="D40" s="146"/>
      <c r="E40" s="148"/>
      <c r="F40" s="146"/>
      <c r="G40" s="149"/>
      <c r="H40" s="146"/>
      <c r="I40" s="149"/>
      <c r="J40" s="146"/>
      <c r="K40" s="149"/>
      <c r="L40" s="146"/>
      <c r="M40" s="149"/>
      <c r="N40" s="146"/>
      <c r="O40" s="149"/>
    </row>
    <row r="41" spans="1:15" ht="15.75" x14ac:dyDescent="0.25">
      <c r="A41" s="146"/>
      <c r="B41" s="113"/>
      <c r="C41" s="146"/>
      <c r="D41" s="146"/>
      <c r="E41" s="148"/>
      <c r="F41" s="146"/>
      <c r="G41" s="149"/>
      <c r="H41" s="146"/>
      <c r="I41" s="149"/>
      <c r="J41" s="146"/>
      <c r="K41" s="149"/>
      <c r="L41" s="146"/>
      <c r="M41" s="149"/>
      <c r="N41" s="146"/>
      <c r="O41" s="149"/>
    </row>
    <row r="42" spans="1:15" ht="15.75" x14ac:dyDescent="0.25">
      <c r="A42" s="146"/>
      <c r="B42" s="113"/>
      <c r="C42" s="146"/>
      <c r="D42" s="146"/>
      <c r="E42" s="148"/>
      <c r="F42" s="146"/>
      <c r="G42" s="149"/>
      <c r="H42" s="146"/>
      <c r="I42" s="149"/>
      <c r="J42" s="146"/>
      <c r="K42" s="149"/>
      <c r="L42" s="146"/>
      <c r="M42" s="149"/>
      <c r="N42" s="146"/>
      <c r="O42" s="149"/>
    </row>
    <row r="43" spans="1:15" ht="15.75" x14ac:dyDescent="0.25">
      <c r="A43" s="146"/>
      <c r="B43" s="113"/>
      <c r="C43" s="146"/>
      <c r="D43" s="146"/>
      <c r="E43" s="148"/>
      <c r="F43" s="146"/>
      <c r="G43" s="149"/>
      <c r="H43" s="146"/>
      <c r="I43" s="149"/>
      <c r="J43" s="146"/>
      <c r="K43" s="149"/>
      <c r="L43" s="146"/>
      <c r="M43" s="149"/>
      <c r="N43" s="146"/>
      <c r="O43" s="149"/>
    </row>
    <row r="44" spans="1:15" ht="15.75" x14ac:dyDescent="0.25">
      <c r="A44" s="146"/>
      <c r="B44" s="147"/>
      <c r="C44" s="146"/>
      <c r="D44" s="146"/>
      <c r="E44" s="148"/>
      <c r="F44" s="146"/>
      <c r="G44" s="149"/>
      <c r="H44" s="146"/>
      <c r="I44" s="149"/>
      <c r="J44" s="146"/>
      <c r="K44" s="149"/>
      <c r="L44" s="146"/>
      <c r="M44" s="149"/>
      <c r="N44" s="146"/>
      <c r="O44" s="149"/>
    </row>
    <row r="45" spans="1:15" ht="15.75" x14ac:dyDescent="0.25">
      <c r="A45" s="146"/>
      <c r="B45" s="147"/>
      <c r="C45" s="146"/>
      <c r="D45" s="146"/>
      <c r="E45" s="148"/>
      <c r="F45" s="146"/>
      <c r="G45" s="149"/>
      <c r="H45" s="146"/>
      <c r="I45" s="149"/>
      <c r="J45" s="146"/>
      <c r="K45" s="149"/>
      <c r="L45" s="146"/>
      <c r="M45" s="149"/>
      <c r="N45" s="146"/>
      <c r="O45" s="149"/>
    </row>
    <row r="46" spans="1:15" ht="15.75" x14ac:dyDescent="0.25">
      <c r="A46" s="146"/>
      <c r="B46" s="113"/>
      <c r="C46" s="146"/>
      <c r="D46" s="146"/>
      <c r="E46" s="148"/>
      <c r="F46" s="146"/>
      <c r="G46" s="149"/>
      <c r="H46" s="146"/>
      <c r="I46" s="149"/>
      <c r="J46" s="146"/>
      <c r="K46" s="149"/>
      <c r="L46" s="146"/>
      <c r="M46" s="149"/>
      <c r="N46" s="146"/>
      <c r="O46" s="149"/>
    </row>
    <row r="47" spans="1:15" ht="15.75" x14ac:dyDescent="0.25">
      <c r="A47" s="146"/>
      <c r="B47" s="113"/>
      <c r="C47" s="146"/>
      <c r="D47" s="146"/>
      <c r="E47" s="148"/>
      <c r="F47" s="146"/>
      <c r="G47" s="149"/>
      <c r="H47" s="146"/>
      <c r="I47" s="149"/>
      <c r="J47" s="146"/>
      <c r="K47" s="149"/>
      <c r="L47" s="146"/>
      <c r="M47" s="149"/>
      <c r="N47" s="146"/>
      <c r="O47" s="149"/>
    </row>
    <row r="48" spans="1:15" ht="15.75" x14ac:dyDescent="0.25">
      <c r="A48" s="146"/>
      <c r="B48" s="113"/>
      <c r="C48" s="146"/>
      <c r="D48" s="146"/>
      <c r="E48" s="148"/>
      <c r="F48" s="146"/>
      <c r="G48" s="149"/>
      <c r="H48" s="146"/>
      <c r="I48" s="149"/>
      <c r="J48" s="146"/>
      <c r="K48" s="149"/>
      <c r="L48" s="146"/>
      <c r="M48" s="149"/>
      <c r="N48" s="146"/>
      <c r="O48" s="149"/>
    </row>
    <row r="49" spans="1:15" ht="15.75" x14ac:dyDescent="0.25">
      <c r="A49" s="146"/>
      <c r="B49" s="151"/>
      <c r="C49" s="146"/>
      <c r="D49" s="146"/>
      <c r="E49" s="148"/>
      <c r="F49" s="146"/>
      <c r="G49" s="149"/>
      <c r="H49" s="146"/>
      <c r="I49" s="149"/>
      <c r="J49" s="146"/>
      <c r="K49" s="149"/>
      <c r="L49" s="146"/>
      <c r="M49" s="149"/>
      <c r="N49" s="146"/>
      <c r="O49" s="149"/>
    </row>
    <row r="50" spans="1:15" ht="15.75" x14ac:dyDescent="0.25">
      <c r="A50" s="146"/>
      <c r="B50" s="151"/>
      <c r="C50" s="146"/>
      <c r="D50" s="146"/>
      <c r="E50" s="148"/>
      <c r="F50" s="146"/>
      <c r="G50" s="149"/>
      <c r="H50" s="146"/>
      <c r="I50" s="149"/>
      <c r="J50" s="146"/>
      <c r="K50" s="149"/>
      <c r="L50" s="146"/>
      <c r="M50" s="149"/>
      <c r="N50" s="146"/>
      <c r="O50" s="149"/>
    </row>
    <row r="51" spans="1:15" ht="15.75" x14ac:dyDescent="0.25">
      <c r="A51" s="146"/>
      <c r="B51" s="151"/>
      <c r="C51" s="146"/>
      <c r="D51" s="146"/>
      <c r="E51" s="148"/>
      <c r="F51" s="146"/>
      <c r="G51" s="149"/>
      <c r="H51" s="146"/>
      <c r="I51" s="149"/>
      <c r="J51" s="146"/>
      <c r="K51" s="149"/>
      <c r="L51" s="146"/>
      <c r="M51" s="149"/>
      <c r="N51" s="146"/>
      <c r="O51" s="149"/>
    </row>
    <row r="52" spans="1:15" ht="15.75" x14ac:dyDescent="0.25">
      <c r="A52" s="146"/>
      <c r="B52" s="151"/>
      <c r="C52" s="146"/>
      <c r="D52" s="146"/>
      <c r="E52" s="148"/>
      <c r="F52" s="146"/>
      <c r="G52" s="149"/>
      <c r="H52" s="146"/>
      <c r="I52" s="149"/>
      <c r="J52" s="146"/>
      <c r="K52" s="149"/>
      <c r="L52" s="146"/>
      <c r="M52" s="149"/>
      <c r="N52" s="146"/>
      <c r="O52" s="149"/>
    </row>
    <row r="53" spans="1:15" ht="15.75" x14ac:dyDescent="0.25">
      <c r="A53" s="146"/>
      <c r="B53" s="151"/>
      <c r="C53" s="146"/>
      <c r="D53" s="146"/>
      <c r="E53" s="148"/>
      <c r="F53" s="146"/>
      <c r="G53" s="149"/>
      <c r="H53" s="146"/>
      <c r="I53" s="149"/>
      <c r="J53" s="146"/>
      <c r="K53" s="149"/>
      <c r="L53" s="146"/>
      <c r="M53" s="149"/>
      <c r="N53" s="146"/>
      <c r="O53" s="149"/>
    </row>
    <row r="54" spans="1:15" ht="15.75" x14ac:dyDescent="0.25">
      <c r="A54" s="146"/>
      <c r="B54" s="151"/>
      <c r="C54" s="146"/>
      <c r="D54" s="146"/>
      <c r="E54" s="148"/>
      <c r="F54" s="146"/>
      <c r="G54" s="149"/>
      <c r="H54" s="146"/>
      <c r="I54" s="149"/>
      <c r="J54" s="146"/>
      <c r="K54" s="149"/>
      <c r="L54" s="146"/>
      <c r="M54" s="149"/>
      <c r="N54" s="146"/>
      <c r="O54" s="149"/>
    </row>
    <row r="55" spans="1:15" ht="15.75" x14ac:dyDescent="0.25">
      <c r="A55" s="146"/>
      <c r="B55" s="151"/>
      <c r="C55" s="146"/>
      <c r="D55" s="146"/>
      <c r="E55" s="148"/>
      <c r="F55" s="146"/>
      <c r="G55" s="149"/>
      <c r="H55" s="146"/>
      <c r="I55" s="149"/>
      <c r="J55" s="146"/>
      <c r="K55" s="149"/>
      <c r="L55" s="146"/>
      <c r="M55" s="149"/>
      <c r="N55" s="146"/>
      <c r="O55" s="149"/>
    </row>
    <row r="56" spans="1:15" ht="15.75" x14ac:dyDescent="0.25">
      <c r="A56" s="146"/>
      <c r="B56" s="113"/>
      <c r="C56" s="146"/>
      <c r="D56" s="146"/>
      <c r="E56" s="148"/>
      <c r="F56" s="146"/>
      <c r="G56" s="149"/>
      <c r="H56" s="146"/>
      <c r="I56" s="149"/>
      <c r="J56" s="146"/>
      <c r="K56" s="149"/>
      <c r="L56" s="146"/>
      <c r="M56" s="149"/>
      <c r="N56" s="146"/>
      <c r="O56" s="149"/>
    </row>
    <row r="57" spans="1:15" ht="15.75" x14ac:dyDescent="0.25">
      <c r="A57" s="146"/>
      <c r="B57" s="113"/>
      <c r="C57" s="146"/>
      <c r="D57" s="146"/>
      <c r="E57" s="148"/>
      <c r="F57" s="146"/>
      <c r="G57" s="149"/>
      <c r="H57" s="146"/>
      <c r="I57" s="149"/>
      <c r="J57" s="146"/>
      <c r="K57" s="149"/>
      <c r="L57" s="146"/>
      <c r="M57" s="149"/>
      <c r="N57" s="146"/>
      <c r="O57" s="149"/>
    </row>
    <row r="58" spans="1:15" ht="15.75" x14ac:dyDescent="0.25">
      <c r="A58" s="146"/>
      <c r="B58" s="113"/>
      <c r="C58" s="146"/>
      <c r="D58" s="146"/>
      <c r="E58" s="148"/>
      <c r="F58" s="146"/>
      <c r="G58" s="149"/>
      <c r="H58" s="146"/>
      <c r="I58" s="149"/>
      <c r="J58" s="146"/>
      <c r="K58" s="149"/>
      <c r="L58" s="146"/>
      <c r="M58" s="149"/>
      <c r="N58" s="146"/>
      <c r="O58" s="149"/>
    </row>
    <row r="59" spans="1:15" ht="15.75" x14ac:dyDescent="0.25">
      <c r="A59" s="146"/>
      <c r="B59" s="147"/>
      <c r="C59" s="146"/>
      <c r="D59" s="146"/>
      <c r="E59" s="148"/>
      <c r="F59" s="146"/>
      <c r="G59" s="149"/>
      <c r="H59" s="146"/>
      <c r="I59" s="149"/>
      <c r="J59" s="146"/>
      <c r="K59" s="149"/>
      <c r="L59" s="146"/>
      <c r="M59" s="149"/>
      <c r="N59" s="146"/>
      <c r="O59" s="149"/>
    </row>
    <row r="60" spans="1:15" ht="15.75" x14ac:dyDescent="0.25">
      <c r="A60" s="146"/>
      <c r="B60" s="147"/>
      <c r="C60" s="146"/>
      <c r="D60" s="146"/>
      <c r="E60" s="148"/>
      <c r="F60" s="146"/>
      <c r="G60" s="149"/>
      <c r="H60" s="146"/>
      <c r="I60" s="149"/>
      <c r="J60" s="146"/>
      <c r="K60" s="149"/>
      <c r="L60" s="146"/>
      <c r="M60" s="149"/>
      <c r="N60" s="146"/>
      <c r="O60" s="149"/>
    </row>
    <row r="61" spans="1:15" ht="15.75" x14ac:dyDescent="0.25">
      <c r="A61" s="146"/>
      <c r="B61" s="147"/>
      <c r="C61" s="146"/>
      <c r="D61" s="146"/>
      <c r="E61" s="148"/>
      <c r="F61" s="146"/>
      <c r="G61" s="149"/>
      <c r="H61" s="146"/>
      <c r="I61" s="149"/>
      <c r="J61" s="146"/>
      <c r="K61" s="149"/>
      <c r="L61" s="146"/>
      <c r="M61" s="149"/>
      <c r="N61" s="146"/>
      <c r="O61" s="149"/>
    </row>
    <row r="62" spans="1:15" ht="15.75" x14ac:dyDescent="0.25">
      <c r="A62" s="146"/>
      <c r="B62" s="147"/>
      <c r="C62" s="146"/>
      <c r="D62" s="146"/>
      <c r="E62" s="148"/>
      <c r="F62" s="146"/>
      <c r="G62" s="149"/>
      <c r="H62" s="146"/>
      <c r="I62" s="149"/>
      <c r="J62" s="146"/>
      <c r="K62" s="149"/>
      <c r="L62" s="146"/>
      <c r="M62" s="149"/>
      <c r="N62" s="146"/>
      <c r="O62" s="149"/>
    </row>
    <row r="63" spans="1:15" ht="15.75" x14ac:dyDescent="0.25">
      <c r="A63" s="146"/>
      <c r="B63" s="147"/>
      <c r="C63" s="146"/>
      <c r="D63" s="146"/>
      <c r="E63" s="148"/>
      <c r="F63" s="146"/>
      <c r="G63" s="149"/>
      <c r="H63" s="146"/>
      <c r="I63" s="149"/>
      <c r="J63" s="146"/>
      <c r="K63" s="149"/>
      <c r="L63" s="146"/>
      <c r="M63" s="149"/>
      <c r="N63" s="146"/>
      <c r="O63" s="149"/>
    </row>
    <row r="64" spans="1:15" ht="15.75" x14ac:dyDescent="0.25">
      <c r="A64" s="146"/>
      <c r="B64" s="147"/>
      <c r="C64" s="146"/>
      <c r="D64" s="146"/>
      <c r="E64" s="148"/>
      <c r="F64" s="146"/>
      <c r="G64" s="149"/>
      <c r="H64" s="146"/>
      <c r="I64" s="149"/>
      <c r="J64" s="146"/>
      <c r="K64" s="149"/>
      <c r="L64" s="146"/>
      <c r="M64" s="149"/>
      <c r="N64" s="146"/>
      <c r="O64" s="149"/>
    </row>
    <row r="65" spans="1:15" ht="15.75" x14ac:dyDescent="0.25">
      <c r="A65" s="146"/>
      <c r="B65" s="147"/>
      <c r="C65" s="146"/>
      <c r="D65" s="146"/>
      <c r="E65" s="148"/>
      <c r="F65" s="146"/>
      <c r="G65" s="149"/>
      <c r="H65" s="146"/>
      <c r="I65" s="149"/>
      <c r="J65" s="146"/>
      <c r="K65" s="149"/>
      <c r="L65" s="146"/>
      <c r="M65" s="149"/>
      <c r="N65" s="146"/>
      <c r="O65" s="149"/>
    </row>
    <row r="66" spans="1:15" ht="15.75" x14ac:dyDescent="0.25">
      <c r="A66" s="146"/>
      <c r="B66" s="147"/>
      <c r="C66" s="146"/>
      <c r="D66" s="146"/>
      <c r="E66" s="148"/>
      <c r="F66" s="146"/>
      <c r="G66" s="149"/>
      <c r="H66" s="146"/>
      <c r="I66" s="149"/>
      <c r="J66" s="146"/>
      <c r="K66" s="149"/>
      <c r="L66" s="146"/>
      <c r="M66" s="149"/>
      <c r="N66" s="146"/>
      <c r="O66" s="149"/>
    </row>
    <row r="67" spans="1:15" ht="15.75" x14ac:dyDescent="0.25">
      <c r="A67" s="146"/>
      <c r="B67" s="147"/>
      <c r="C67" s="146"/>
      <c r="D67" s="146"/>
      <c r="E67" s="148"/>
      <c r="F67" s="146"/>
      <c r="G67" s="149"/>
      <c r="H67" s="146"/>
      <c r="I67" s="149"/>
      <c r="J67" s="146"/>
      <c r="K67" s="149"/>
      <c r="L67" s="146"/>
      <c r="M67" s="149"/>
      <c r="N67" s="146"/>
      <c r="O67" s="149"/>
    </row>
    <row r="68" spans="1:15" ht="15.75" x14ac:dyDescent="0.25">
      <c r="A68" s="146"/>
      <c r="B68" s="147"/>
      <c r="C68" s="146"/>
      <c r="D68" s="146"/>
      <c r="E68" s="148"/>
      <c r="F68" s="146"/>
      <c r="G68" s="149"/>
      <c r="H68" s="146"/>
      <c r="I68" s="149"/>
      <c r="J68" s="146"/>
      <c r="K68" s="149"/>
      <c r="L68" s="146"/>
      <c r="M68" s="149"/>
      <c r="N68" s="146"/>
      <c r="O68" s="149"/>
    </row>
    <row r="69" spans="1:15" ht="15.75" x14ac:dyDescent="0.25">
      <c r="A69" s="146"/>
      <c r="B69" s="147"/>
      <c r="C69" s="146"/>
      <c r="D69" s="146"/>
      <c r="E69" s="148"/>
      <c r="F69" s="146"/>
      <c r="G69" s="149"/>
      <c r="H69" s="146"/>
      <c r="I69" s="149"/>
      <c r="J69" s="146"/>
      <c r="K69" s="149"/>
      <c r="L69" s="146"/>
      <c r="M69" s="149"/>
      <c r="N69" s="146"/>
      <c r="O69" s="149"/>
    </row>
    <row r="70" spans="1:15" ht="15.75" x14ac:dyDescent="0.25">
      <c r="A70" s="146"/>
      <c r="B70" s="147"/>
      <c r="C70" s="146"/>
      <c r="D70" s="146"/>
      <c r="E70" s="148"/>
      <c r="F70" s="146"/>
      <c r="G70" s="149"/>
      <c r="H70" s="146"/>
      <c r="I70" s="149"/>
      <c r="J70" s="146"/>
      <c r="K70" s="149"/>
      <c r="L70" s="146"/>
      <c r="M70" s="149"/>
      <c r="N70" s="146"/>
      <c r="O70" s="149"/>
    </row>
    <row r="71" spans="1:15" ht="15.75" x14ac:dyDescent="0.25">
      <c r="A71" s="146"/>
      <c r="B71" s="147"/>
      <c r="C71" s="146"/>
      <c r="D71" s="146"/>
      <c r="E71" s="148"/>
      <c r="F71" s="146"/>
      <c r="G71" s="149"/>
      <c r="H71" s="146"/>
      <c r="I71" s="149"/>
      <c r="J71" s="146"/>
      <c r="K71" s="149"/>
      <c r="L71" s="146"/>
      <c r="M71" s="149"/>
      <c r="N71" s="146"/>
      <c r="O71" s="149"/>
    </row>
    <row r="72" spans="1:15" ht="15.75" x14ac:dyDescent="0.25">
      <c r="A72" s="146"/>
      <c r="B72" s="147"/>
      <c r="C72" s="146"/>
      <c r="D72" s="146"/>
      <c r="E72" s="148"/>
      <c r="F72" s="146"/>
      <c r="G72" s="149"/>
      <c r="H72" s="146"/>
      <c r="I72" s="149"/>
      <c r="J72" s="146"/>
      <c r="K72" s="149"/>
      <c r="L72" s="146"/>
      <c r="M72" s="149"/>
      <c r="N72" s="146"/>
      <c r="O72" s="149"/>
    </row>
    <row r="73" spans="1:15" ht="15.75" x14ac:dyDescent="0.25">
      <c r="A73" s="146"/>
      <c r="B73" s="147"/>
      <c r="C73" s="146"/>
      <c r="D73" s="146"/>
      <c r="E73" s="148"/>
      <c r="F73" s="146"/>
      <c r="G73" s="149"/>
      <c r="H73" s="152"/>
      <c r="I73" s="149"/>
      <c r="J73" s="152"/>
      <c r="K73" s="149"/>
      <c r="L73" s="152"/>
      <c r="M73" s="149"/>
      <c r="N73" s="146"/>
      <c r="O73" s="149"/>
    </row>
    <row r="74" spans="1:15" ht="15.75" x14ac:dyDescent="0.25">
      <c r="A74" s="146"/>
      <c r="B74" s="147"/>
      <c r="C74" s="146"/>
      <c r="D74" s="146"/>
      <c r="E74" s="148"/>
      <c r="F74" s="146"/>
      <c r="G74" s="149"/>
      <c r="H74" s="152"/>
      <c r="I74" s="149"/>
      <c r="J74" s="152"/>
      <c r="K74" s="149"/>
      <c r="L74" s="152"/>
      <c r="M74" s="149"/>
      <c r="N74" s="146"/>
      <c r="O74" s="149"/>
    </row>
    <row r="75" spans="1:15" ht="15.75" x14ac:dyDescent="0.25">
      <c r="A75" s="146"/>
      <c r="B75" s="147"/>
      <c r="C75" s="146"/>
      <c r="D75" s="146"/>
      <c r="E75" s="148"/>
      <c r="F75" s="146"/>
      <c r="G75" s="149"/>
      <c r="H75" s="152"/>
      <c r="I75" s="149"/>
      <c r="J75" s="152"/>
      <c r="K75" s="149"/>
      <c r="L75" s="152"/>
      <c r="M75" s="149"/>
      <c r="N75" s="146"/>
      <c r="O75" s="149"/>
    </row>
    <row r="76" spans="1:15" ht="15.75" x14ac:dyDescent="0.25">
      <c r="A76" s="146"/>
      <c r="B76" s="147"/>
      <c r="C76" s="146"/>
      <c r="D76" s="146"/>
      <c r="E76" s="148"/>
      <c r="F76" s="146"/>
      <c r="G76" s="149"/>
      <c r="H76" s="152"/>
      <c r="I76" s="149"/>
      <c r="J76" s="152"/>
      <c r="K76" s="149"/>
      <c r="L76" s="152"/>
      <c r="M76" s="149"/>
      <c r="N76" s="146"/>
      <c r="O76" s="149"/>
    </row>
    <row r="77" spans="1:15" ht="15.75" x14ac:dyDescent="0.25">
      <c r="A77" s="146"/>
      <c r="B77" s="147"/>
      <c r="C77" s="146"/>
      <c r="D77" s="146"/>
      <c r="E77" s="148"/>
      <c r="F77" s="146"/>
      <c r="G77" s="149"/>
      <c r="H77" s="152"/>
      <c r="I77" s="149"/>
      <c r="J77" s="152"/>
      <c r="K77" s="149"/>
      <c r="L77" s="152"/>
      <c r="M77" s="149"/>
      <c r="N77" s="146"/>
      <c r="O77" s="149"/>
    </row>
    <row r="78" spans="1:15" ht="15.75" x14ac:dyDescent="0.25">
      <c r="A78" s="146"/>
      <c r="B78" s="147"/>
      <c r="C78" s="146"/>
      <c r="D78" s="146"/>
      <c r="E78" s="148"/>
      <c r="F78" s="146"/>
      <c r="G78" s="149"/>
      <c r="H78" s="152"/>
      <c r="I78" s="149"/>
      <c r="J78" s="152"/>
      <c r="K78" s="149"/>
      <c r="L78" s="152"/>
      <c r="M78" s="149"/>
      <c r="N78" s="146"/>
      <c r="O78" s="149"/>
    </row>
    <row r="79" spans="1:15" ht="15.75" x14ac:dyDescent="0.25">
      <c r="A79" s="146"/>
      <c r="B79" s="147"/>
      <c r="C79" s="146"/>
      <c r="D79" s="146"/>
      <c r="E79" s="148"/>
      <c r="F79" s="146"/>
      <c r="G79" s="149"/>
      <c r="H79" s="152"/>
      <c r="I79" s="149"/>
      <c r="J79" s="152"/>
      <c r="K79" s="149"/>
      <c r="L79" s="152"/>
      <c r="M79" s="149"/>
      <c r="N79" s="146"/>
      <c r="O79" s="149"/>
    </row>
    <row r="80" spans="1:15" ht="15.75" x14ac:dyDescent="0.25">
      <c r="A80" s="146"/>
      <c r="B80" s="147"/>
      <c r="C80" s="146"/>
      <c r="D80" s="146"/>
      <c r="E80" s="148"/>
      <c r="F80" s="146"/>
      <c r="G80" s="149"/>
      <c r="H80" s="152"/>
      <c r="I80" s="149"/>
      <c r="J80" s="152"/>
      <c r="K80" s="149"/>
      <c r="L80" s="152"/>
      <c r="M80" s="149"/>
      <c r="N80" s="146"/>
      <c r="O80" s="149"/>
    </row>
    <row r="81" spans="1:15" ht="15.75" x14ac:dyDescent="0.25">
      <c r="A81" s="146"/>
      <c r="B81" s="147"/>
      <c r="C81" s="146"/>
      <c r="D81" s="146"/>
      <c r="E81" s="148"/>
      <c r="F81" s="146"/>
      <c r="G81" s="149"/>
      <c r="H81" s="152"/>
      <c r="I81" s="149"/>
      <c r="J81" s="152"/>
      <c r="K81" s="149"/>
      <c r="L81" s="152"/>
      <c r="M81" s="149"/>
      <c r="N81" s="146"/>
      <c r="O81" s="149"/>
    </row>
    <row r="82" spans="1:15" ht="15.75" x14ac:dyDescent="0.2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</row>
    <row r="83" spans="1:15" ht="15.75" x14ac:dyDescent="0.25">
      <c r="A83" s="146"/>
      <c r="B83" s="147"/>
      <c r="C83" s="146"/>
      <c r="D83" s="146"/>
      <c r="E83" s="149"/>
      <c r="F83" s="146"/>
      <c r="G83" s="149"/>
      <c r="H83" s="146"/>
      <c r="I83" s="149"/>
      <c r="J83" s="146"/>
      <c r="K83" s="149"/>
      <c r="L83" s="146"/>
      <c r="M83" s="149"/>
      <c r="N83" s="146"/>
      <c r="O83" s="149"/>
    </row>
    <row r="84" spans="1:15" ht="15.75" x14ac:dyDescent="0.25">
      <c r="A84" s="146"/>
      <c r="B84" s="147"/>
      <c r="C84" s="146"/>
      <c r="D84" s="146"/>
      <c r="E84" s="149"/>
      <c r="F84" s="146"/>
      <c r="G84" s="149"/>
      <c r="H84" s="146"/>
      <c r="I84" s="149"/>
      <c r="J84" s="146"/>
      <c r="K84" s="149"/>
      <c r="L84" s="146"/>
      <c r="M84" s="149"/>
      <c r="N84" s="146"/>
      <c r="O84" s="149"/>
    </row>
    <row r="85" spans="1:15" ht="15.75" x14ac:dyDescent="0.25">
      <c r="A85" s="146"/>
      <c r="B85" s="147"/>
      <c r="C85" s="146"/>
      <c r="D85" s="146"/>
      <c r="E85" s="149"/>
      <c r="F85" s="146"/>
      <c r="G85" s="149"/>
      <c r="H85" s="146"/>
      <c r="I85" s="149"/>
      <c r="J85" s="146"/>
      <c r="K85" s="149"/>
      <c r="L85" s="146"/>
      <c r="M85" s="149"/>
      <c r="N85" s="146"/>
      <c r="O85" s="149"/>
    </row>
    <row r="86" spans="1:15" ht="15.75" x14ac:dyDescent="0.2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</row>
    <row r="87" spans="1:15" ht="15.75" x14ac:dyDescent="0.25">
      <c r="A87" s="146"/>
      <c r="B87" s="146"/>
      <c r="C87" s="146"/>
      <c r="D87" s="146"/>
      <c r="E87" s="149"/>
      <c r="F87" s="146"/>
      <c r="G87" s="149"/>
      <c r="H87" s="146"/>
      <c r="I87" s="149"/>
      <c r="J87" s="146"/>
      <c r="K87" s="149"/>
      <c r="L87" s="146"/>
      <c r="M87" s="149"/>
      <c r="N87" s="146"/>
      <c r="O87" s="157"/>
    </row>
  </sheetData>
  <mergeCells count="25">
    <mergeCell ref="M1:O1"/>
    <mergeCell ref="A3:A7"/>
    <mergeCell ref="B3:B7"/>
    <mergeCell ref="C3:C7"/>
    <mergeCell ref="D3:O3"/>
    <mergeCell ref="D4:E4"/>
    <mergeCell ref="F4:G4"/>
    <mergeCell ref="H4:I4"/>
    <mergeCell ref="J4:K4"/>
    <mergeCell ref="L4:M4"/>
    <mergeCell ref="N4:O4"/>
    <mergeCell ref="D5:D7"/>
    <mergeCell ref="E5:E7"/>
    <mergeCell ref="F5:F7"/>
    <mergeCell ref="G5:G7"/>
    <mergeCell ref="H5:H7"/>
    <mergeCell ref="N5:N7"/>
    <mergeCell ref="O5:O7"/>
    <mergeCell ref="A8:O8"/>
    <mergeCell ref="A9:O9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9"/>
  <sheetViews>
    <sheetView view="pageBreakPreview" topLeftCell="B10" zoomScale="85" zoomScaleNormal="70" zoomScaleSheetLayoutView="85" workbookViewId="0">
      <selection activeCell="B83" sqref="B83"/>
    </sheetView>
  </sheetViews>
  <sheetFormatPr defaultRowHeight="15" x14ac:dyDescent="0.25"/>
  <cols>
    <col min="1" max="1" width="5.140625" customWidth="1"/>
    <col min="2" max="2" width="29.28515625" customWidth="1"/>
    <col min="3" max="9" width="9.28515625" bestFit="1" customWidth="1"/>
    <col min="10" max="10" width="11" customWidth="1"/>
    <col min="11" max="11" width="12.28515625" customWidth="1"/>
    <col min="12" max="12" width="11.140625" customWidth="1"/>
    <col min="13" max="13" width="14.28515625" customWidth="1"/>
    <col min="14" max="14" width="9.28515625" bestFit="1" customWidth="1"/>
    <col min="15" max="15" width="9.42578125" bestFit="1" customWidth="1"/>
  </cols>
  <sheetData>
    <row r="1" spans="1:15" ht="18.75" x14ac:dyDescent="0.3">
      <c r="M1" s="260" t="s">
        <v>74</v>
      </c>
      <c r="N1" s="260"/>
      <c r="O1" s="260"/>
    </row>
    <row r="3" spans="1:15" ht="18.75" x14ac:dyDescent="0.25">
      <c r="A3" s="261" t="s">
        <v>7</v>
      </c>
      <c r="B3" s="262" t="s">
        <v>8</v>
      </c>
      <c r="C3" s="263" t="s">
        <v>9</v>
      </c>
      <c r="D3" s="253" t="s">
        <v>0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18.75" x14ac:dyDescent="0.3">
      <c r="A4" s="261"/>
      <c r="B4" s="262"/>
      <c r="C4" s="263"/>
      <c r="D4" s="251" t="s">
        <v>1</v>
      </c>
      <c r="E4" s="251"/>
      <c r="F4" s="253" t="s">
        <v>2</v>
      </c>
      <c r="G4" s="253"/>
      <c r="H4" s="251" t="s">
        <v>3</v>
      </c>
      <c r="I4" s="251"/>
      <c r="J4" s="272" t="s">
        <v>4</v>
      </c>
      <c r="K4" s="272"/>
      <c r="L4" s="272" t="s">
        <v>5</v>
      </c>
      <c r="M4" s="272"/>
      <c r="N4" s="251" t="s">
        <v>6</v>
      </c>
      <c r="O4" s="251"/>
    </row>
    <row r="5" spans="1:15" x14ac:dyDescent="0.25">
      <c r="A5" s="261"/>
      <c r="B5" s="262"/>
      <c r="C5" s="263"/>
      <c r="D5" s="263" t="s">
        <v>10</v>
      </c>
      <c r="E5" s="253" t="s">
        <v>11</v>
      </c>
      <c r="F5" s="252" t="s">
        <v>10</v>
      </c>
      <c r="G5" s="253" t="s">
        <v>11</v>
      </c>
      <c r="H5" s="252" t="s">
        <v>10</v>
      </c>
      <c r="I5" s="253" t="s">
        <v>11</v>
      </c>
      <c r="J5" s="252" t="s">
        <v>10</v>
      </c>
      <c r="K5" s="253" t="s">
        <v>11</v>
      </c>
      <c r="L5" s="252" t="s">
        <v>10</v>
      </c>
      <c r="M5" s="253" t="s">
        <v>11</v>
      </c>
      <c r="N5" s="252" t="s">
        <v>10</v>
      </c>
      <c r="O5" s="253" t="s">
        <v>11</v>
      </c>
    </row>
    <row r="6" spans="1:15" x14ac:dyDescent="0.25">
      <c r="A6" s="261"/>
      <c r="B6" s="262"/>
      <c r="C6" s="263"/>
      <c r="D6" s="263"/>
      <c r="E6" s="253"/>
      <c r="F6" s="252"/>
      <c r="G6" s="253"/>
      <c r="H6" s="252"/>
      <c r="I6" s="253"/>
      <c r="J6" s="252"/>
      <c r="K6" s="253"/>
      <c r="L6" s="252"/>
      <c r="M6" s="253"/>
      <c r="N6" s="252"/>
      <c r="O6" s="253"/>
    </row>
    <row r="7" spans="1:15" ht="47.25" customHeight="1" x14ac:dyDescent="0.25">
      <c r="A7" s="261"/>
      <c r="B7" s="262"/>
      <c r="C7" s="263"/>
      <c r="D7" s="263"/>
      <c r="E7" s="253"/>
      <c r="F7" s="252"/>
      <c r="G7" s="253"/>
      <c r="H7" s="252"/>
      <c r="I7" s="253"/>
      <c r="J7" s="252"/>
      <c r="K7" s="253"/>
      <c r="L7" s="252"/>
      <c r="M7" s="253"/>
      <c r="N7" s="252"/>
      <c r="O7" s="253"/>
    </row>
    <row r="8" spans="1:15" ht="20.25" customHeight="1" thickBot="1" x14ac:dyDescent="0.3">
      <c r="A8" s="254" t="s">
        <v>44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</row>
    <row r="9" spans="1:15" s="1" customFormat="1" ht="16.5" thickBot="1" x14ac:dyDescent="0.3">
      <c r="A9" s="267" t="s">
        <v>12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9"/>
    </row>
    <row r="10" spans="1:15" ht="31.5" x14ac:dyDescent="0.25">
      <c r="A10" s="6">
        <v>1</v>
      </c>
      <c r="B10" s="214" t="s">
        <v>96</v>
      </c>
      <c r="C10" s="7">
        <v>36</v>
      </c>
      <c r="D10" s="7">
        <v>36</v>
      </c>
      <c r="E10" s="8">
        <f>D10/C10</f>
        <v>1</v>
      </c>
      <c r="F10" s="7">
        <v>11</v>
      </c>
      <c r="G10" s="9">
        <f>F10/D10</f>
        <v>0.30555555555555558</v>
      </c>
      <c r="H10" s="7">
        <v>11</v>
      </c>
      <c r="I10" s="9">
        <f>H10/C10</f>
        <v>0.30555555555555558</v>
      </c>
      <c r="J10" s="7">
        <v>7</v>
      </c>
      <c r="K10" s="9">
        <f>J10/C10</f>
        <v>0.19444444444444445</v>
      </c>
      <c r="L10" s="7">
        <v>7</v>
      </c>
      <c r="M10" s="9">
        <f>L10/C10</f>
        <v>0.19444444444444445</v>
      </c>
      <c r="N10" s="7">
        <f>SUM(F10,H10)</f>
        <v>22</v>
      </c>
      <c r="O10" s="10">
        <f>N10/C10</f>
        <v>0.61111111111111116</v>
      </c>
    </row>
    <row r="11" spans="1:15" ht="15.75" x14ac:dyDescent="0.25">
      <c r="A11" s="11">
        <v>2</v>
      </c>
      <c r="B11" s="208" t="s">
        <v>24</v>
      </c>
      <c r="C11" s="2">
        <v>36</v>
      </c>
      <c r="D11" s="2">
        <v>36</v>
      </c>
      <c r="E11" s="4">
        <f>D11/C11</f>
        <v>1</v>
      </c>
      <c r="F11" s="2">
        <v>21</v>
      </c>
      <c r="G11" s="3">
        <f>F11/D11</f>
        <v>0.58333333333333337</v>
      </c>
      <c r="H11" s="2">
        <v>7</v>
      </c>
      <c r="I11" s="3">
        <f>H11/C11</f>
        <v>0.19444444444444445</v>
      </c>
      <c r="J11" s="2">
        <v>5</v>
      </c>
      <c r="K11" s="3">
        <f>J11/C11</f>
        <v>0.1388888888888889</v>
      </c>
      <c r="L11" s="2">
        <v>3</v>
      </c>
      <c r="M11" s="3">
        <f>L11/C11</f>
        <v>8.3333333333333329E-2</v>
      </c>
      <c r="N11" s="2">
        <f>SUM(F11,H11)</f>
        <v>28</v>
      </c>
      <c r="O11" s="12">
        <f>N11/C11</f>
        <v>0.77777777777777779</v>
      </c>
    </row>
    <row r="12" spans="1:15" ht="31.5" x14ac:dyDescent="0.25">
      <c r="A12" s="11">
        <v>3</v>
      </c>
      <c r="B12" s="208" t="s">
        <v>133</v>
      </c>
      <c r="C12" s="2">
        <v>36</v>
      </c>
      <c r="D12" s="2">
        <v>36</v>
      </c>
      <c r="E12" s="4">
        <f>D12/C12</f>
        <v>1</v>
      </c>
      <c r="F12" s="2">
        <v>17</v>
      </c>
      <c r="G12" s="3">
        <f>F12/D12</f>
        <v>0.47222222222222221</v>
      </c>
      <c r="H12" s="2">
        <v>10</v>
      </c>
      <c r="I12" s="3">
        <f>H12/C12</f>
        <v>0.27777777777777779</v>
      </c>
      <c r="J12" s="2">
        <v>2</v>
      </c>
      <c r="K12" s="3">
        <f>J12/C12</f>
        <v>5.5555555555555552E-2</v>
      </c>
      <c r="L12" s="2">
        <v>7</v>
      </c>
      <c r="M12" s="3">
        <f>L12/C12</f>
        <v>0.19444444444444445</v>
      </c>
      <c r="N12" s="2">
        <f>SUM(F12,H12)</f>
        <v>27</v>
      </c>
      <c r="O12" s="12">
        <f>N12/C12</f>
        <v>0.75</v>
      </c>
    </row>
    <row r="13" spans="1:15" ht="31.5" x14ac:dyDescent="0.25">
      <c r="A13" s="11">
        <v>4</v>
      </c>
      <c r="B13" s="208" t="s">
        <v>95</v>
      </c>
      <c r="C13" s="2">
        <v>36</v>
      </c>
      <c r="D13" s="2">
        <v>36</v>
      </c>
      <c r="E13" s="4">
        <f>D13/C13</f>
        <v>1</v>
      </c>
      <c r="F13" s="2">
        <v>20</v>
      </c>
      <c r="G13" s="3">
        <f>F13/D13</f>
        <v>0.55555555555555558</v>
      </c>
      <c r="H13" s="2">
        <v>8</v>
      </c>
      <c r="I13" s="3">
        <f>H13/C13</f>
        <v>0.22222222222222221</v>
      </c>
      <c r="J13" s="2">
        <v>4</v>
      </c>
      <c r="K13" s="3">
        <f>J13/C13</f>
        <v>0.1111111111111111</v>
      </c>
      <c r="L13" s="2">
        <v>4</v>
      </c>
      <c r="M13" s="3">
        <f>L13/C13</f>
        <v>0.1111111111111111</v>
      </c>
      <c r="N13" s="2">
        <f>SUM(F13,H13)</f>
        <v>28</v>
      </c>
      <c r="O13" s="12">
        <f>N13/C13</f>
        <v>0.77777777777777779</v>
      </c>
    </row>
    <row r="14" spans="1:15" ht="30.75" customHeight="1" x14ac:dyDescent="0.25">
      <c r="A14" s="11">
        <v>5</v>
      </c>
      <c r="B14" s="208" t="s">
        <v>21</v>
      </c>
      <c r="C14" s="2">
        <v>36</v>
      </c>
      <c r="D14" s="2">
        <v>36</v>
      </c>
      <c r="E14" s="4">
        <f>D14/C14</f>
        <v>1</v>
      </c>
      <c r="F14" s="2">
        <v>15</v>
      </c>
      <c r="G14" s="3">
        <f>F14/D14</f>
        <v>0.41666666666666669</v>
      </c>
      <c r="H14" s="2">
        <v>9</v>
      </c>
      <c r="I14" s="3">
        <f>H14/C14</f>
        <v>0.25</v>
      </c>
      <c r="J14" s="2">
        <v>4</v>
      </c>
      <c r="K14" s="3">
        <f>J14/C14</f>
        <v>0.1111111111111111</v>
      </c>
      <c r="L14" s="2">
        <v>8</v>
      </c>
      <c r="M14" s="3">
        <f>L14/C14</f>
        <v>0.22222222222222221</v>
      </c>
      <c r="N14" s="2">
        <f>SUM(F14,H14)</f>
        <v>24</v>
      </c>
      <c r="O14" s="12">
        <f>N14/C14</f>
        <v>0.66666666666666663</v>
      </c>
    </row>
    <row r="15" spans="1:15" ht="15.75" x14ac:dyDescent="0.25">
      <c r="A15" s="11">
        <v>6</v>
      </c>
      <c r="B15" s="209" t="s">
        <v>28</v>
      </c>
      <c r="C15" s="2">
        <v>36</v>
      </c>
      <c r="D15" s="2">
        <v>36</v>
      </c>
      <c r="E15" s="4">
        <f t="shared" ref="E15:E34" si="0">D15/C15</f>
        <v>1</v>
      </c>
      <c r="F15" s="2">
        <v>10</v>
      </c>
      <c r="G15" s="3">
        <f t="shared" ref="G15:G34" si="1">F15/D15</f>
        <v>0.27777777777777779</v>
      </c>
      <c r="H15" s="2">
        <v>16</v>
      </c>
      <c r="I15" s="3">
        <f t="shared" ref="I15:I34" si="2">H15/C15</f>
        <v>0.44444444444444442</v>
      </c>
      <c r="J15" s="2">
        <v>7</v>
      </c>
      <c r="K15" s="3">
        <f t="shared" ref="K15:K34" si="3">J15/C15</f>
        <v>0.19444444444444445</v>
      </c>
      <c r="L15" s="2">
        <v>3</v>
      </c>
      <c r="M15" s="3">
        <f t="shared" ref="M15:M34" si="4">L15/C15</f>
        <v>8.3333333333333329E-2</v>
      </c>
      <c r="N15" s="2">
        <f t="shared" ref="N15:N34" si="5">SUM(F15,H15)</f>
        <v>26</v>
      </c>
      <c r="O15" s="12">
        <f t="shared" ref="O15:O34" si="6">N15/C15</f>
        <v>0.72222222222222221</v>
      </c>
    </row>
    <row r="16" spans="1:15" ht="15.75" x14ac:dyDescent="0.25">
      <c r="A16" s="11">
        <v>7</v>
      </c>
      <c r="B16" s="208" t="s">
        <v>17</v>
      </c>
      <c r="C16" s="2">
        <v>36</v>
      </c>
      <c r="D16" s="2">
        <v>36</v>
      </c>
      <c r="E16" s="4">
        <f t="shared" si="0"/>
        <v>1</v>
      </c>
      <c r="F16" s="2">
        <v>31</v>
      </c>
      <c r="G16" s="3">
        <f t="shared" si="1"/>
        <v>0.86111111111111116</v>
      </c>
      <c r="H16" s="2">
        <v>0</v>
      </c>
      <c r="I16" s="3">
        <f t="shared" si="2"/>
        <v>0</v>
      </c>
      <c r="J16" s="2">
        <v>0</v>
      </c>
      <c r="K16" s="3">
        <f t="shared" si="3"/>
        <v>0</v>
      </c>
      <c r="L16" s="2">
        <v>5</v>
      </c>
      <c r="M16" s="3">
        <f t="shared" si="4"/>
        <v>0.1388888888888889</v>
      </c>
      <c r="N16" s="2">
        <f t="shared" si="5"/>
        <v>31</v>
      </c>
      <c r="O16" s="12">
        <f t="shared" si="6"/>
        <v>0.86111111111111116</v>
      </c>
    </row>
    <row r="17" spans="1:15" ht="15.75" x14ac:dyDescent="0.25">
      <c r="A17" s="11">
        <v>8</v>
      </c>
      <c r="B17" s="209" t="s">
        <v>45</v>
      </c>
      <c r="C17" s="2">
        <v>36</v>
      </c>
      <c r="D17" s="2">
        <v>36</v>
      </c>
      <c r="E17" s="4">
        <f t="shared" si="0"/>
        <v>1</v>
      </c>
      <c r="F17" s="2">
        <v>14</v>
      </c>
      <c r="G17" s="3">
        <f t="shared" si="1"/>
        <v>0.3888888888888889</v>
      </c>
      <c r="H17" s="2">
        <v>11</v>
      </c>
      <c r="I17" s="3">
        <f t="shared" si="2"/>
        <v>0.30555555555555558</v>
      </c>
      <c r="J17" s="2">
        <v>7</v>
      </c>
      <c r="K17" s="3">
        <f t="shared" si="3"/>
        <v>0.19444444444444445</v>
      </c>
      <c r="L17" s="2">
        <v>4</v>
      </c>
      <c r="M17" s="3">
        <f t="shared" si="4"/>
        <v>0.1111111111111111</v>
      </c>
      <c r="N17" s="2">
        <f t="shared" si="5"/>
        <v>25</v>
      </c>
      <c r="O17" s="12">
        <f t="shared" si="6"/>
        <v>0.69444444444444442</v>
      </c>
    </row>
    <row r="18" spans="1:15" ht="32.25" thickBot="1" x14ac:dyDescent="0.3">
      <c r="A18" s="13">
        <v>9</v>
      </c>
      <c r="B18" s="210" t="s">
        <v>46</v>
      </c>
      <c r="C18" s="14">
        <v>36</v>
      </c>
      <c r="D18" s="14">
        <v>36</v>
      </c>
      <c r="E18" s="15">
        <f t="shared" si="0"/>
        <v>1</v>
      </c>
      <c r="F18" s="14">
        <v>21</v>
      </c>
      <c r="G18" s="16">
        <f t="shared" si="1"/>
        <v>0.58333333333333337</v>
      </c>
      <c r="H18" s="14">
        <v>8</v>
      </c>
      <c r="I18" s="16">
        <f t="shared" si="2"/>
        <v>0.22222222222222221</v>
      </c>
      <c r="J18" s="14">
        <v>4</v>
      </c>
      <c r="K18" s="16">
        <f t="shared" si="3"/>
        <v>0.1111111111111111</v>
      </c>
      <c r="L18" s="14">
        <v>3</v>
      </c>
      <c r="M18" s="16">
        <f t="shared" si="4"/>
        <v>8.3333333333333329E-2</v>
      </c>
      <c r="N18" s="14">
        <f t="shared" si="5"/>
        <v>29</v>
      </c>
      <c r="O18" s="17">
        <f t="shared" si="6"/>
        <v>0.80555555555555558</v>
      </c>
    </row>
    <row r="19" spans="1:15" s="90" customFormat="1" ht="32.25" customHeight="1" x14ac:dyDescent="0.25">
      <c r="A19" s="136">
        <v>10</v>
      </c>
      <c r="B19" s="211" t="s">
        <v>156</v>
      </c>
      <c r="C19" s="136">
        <v>26</v>
      </c>
      <c r="D19" s="136">
        <v>26</v>
      </c>
      <c r="E19" s="140">
        <f t="shared" si="0"/>
        <v>1</v>
      </c>
      <c r="F19" s="136">
        <v>6</v>
      </c>
      <c r="G19" s="138">
        <f t="shared" si="1"/>
        <v>0.23076923076923078</v>
      </c>
      <c r="H19" s="136">
        <v>7</v>
      </c>
      <c r="I19" s="138">
        <f t="shared" si="2"/>
        <v>0.26923076923076922</v>
      </c>
      <c r="J19" s="136">
        <v>13</v>
      </c>
      <c r="K19" s="138">
        <f t="shared" si="3"/>
        <v>0.5</v>
      </c>
      <c r="L19" s="136">
        <v>0</v>
      </c>
      <c r="M19" s="138">
        <f t="shared" si="4"/>
        <v>0</v>
      </c>
      <c r="N19" s="136">
        <f t="shared" si="5"/>
        <v>13</v>
      </c>
      <c r="O19" s="138">
        <f t="shared" si="6"/>
        <v>0.5</v>
      </c>
    </row>
    <row r="20" spans="1:15" ht="33" customHeight="1" x14ac:dyDescent="0.25">
      <c r="A20" s="18">
        <v>11</v>
      </c>
      <c r="B20" s="211" t="s">
        <v>62</v>
      </c>
      <c r="C20" s="136">
        <v>26</v>
      </c>
      <c r="D20" s="136">
        <v>26</v>
      </c>
      <c r="E20" s="140">
        <f t="shared" si="0"/>
        <v>1</v>
      </c>
      <c r="F20" s="136">
        <v>12</v>
      </c>
      <c r="G20" s="138">
        <f t="shared" si="1"/>
        <v>0.46153846153846156</v>
      </c>
      <c r="H20" s="136">
        <v>13</v>
      </c>
      <c r="I20" s="138">
        <f t="shared" si="2"/>
        <v>0.5</v>
      </c>
      <c r="J20" s="136">
        <v>1</v>
      </c>
      <c r="K20" s="138">
        <f t="shared" si="3"/>
        <v>3.8461538461538464E-2</v>
      </c>
      <c r="L20" s="136">
        <v>0</v>
      </c>
      <c r="M20" s="138">
        <f t="shared" si="4"/>
        <v>0</v>
      </c>
      <c r="N20" s="136">
        <f t="shared" si="5"/>
        <v>25</v>
      </c>
      <c r="O20" s="28">
        <f t="shared" si="6"/>
        <v>0.96153846153846156</v>
      </c>
    </row>
    <row r="21" spans="1:15" ht="15.75" x14ac:dyDescent="0.25">
      <c r="A21" s="2">
        <v>12</v>
      </c>
      <c r="B21" s="209" t="s">
        <v>28</v>
      </c>
      <c r="C21" s="136">
        <v>26</v>
      </c>
      <c r="D21" s="136">
        <v>26</v>
      </c>
      <c r="E21" s="4">
        <f t="shared" ref="E21:E25" si="7">D21/C21</f>
        <v>1</v>
      </c>
      <c r="F21" s="2">
        <v>10</v>
      </c>
      <c r="G21" s="3">
        <f t="shared" ref="G21:G25" si="8">F21/D21</f>
        <v>0.38461538461538464</v>
      </c>
      <c r="H21" s="2">
        <v>12</v>
      </c>
      <c r="I21" s="3">
        <f t="shared" ref="I21:I25" si="9">H21/C21</f>
        <v>0.46153846153846156</v>
      </c>
      <c r="J21" s="2">
        <v>4</v>
      </c>
      <c r="K21" s="3">
        <f t="shared" ref="K21:K25" si="10">J21/C21</f>
        <v>0.15384615384615385</v>
      </c>
      <c r="L21" s="2">
        <v>0</v>
      </c>
      <c r="M21" s="3">
        <f t="shared" ref="M21:M25" si="11">L21/C21</f>
        <v>0</v>
      </c>
      <c r="N21" s="2">
        <f t="shared" ref="N21:N25" si="12">SUM(F21,H21)</f>
        <v>22</v>
      </c>
      <c r="O21" s="3">
        <f t="shared" ref="O21:O25" si="13">N21/C21</f>
        <v>0.84615384615384615</v>
      </c>
    </row>
    <row r="22" spans="1:15" ht="45.75" customHeight="1" x14ac:dyDescent="0.25">
      <c r="A22" s="18">
        <v>13</v>
      </c>
      <c r="B22" s="211" t="s">
        <v>157</v>
      </c>
      <c r="C22" s="136">
        <v>26</v>
      </c>
      <c r="D22" s="136">
        <v>26</v>
      </c>
      <c r="E22" s="117">
        <f t="shared" si="7"/>
        <v>1</v>
      </c>
      <c r="F22" s="115">
        <v>12</v>
      </c>
      <c r="G22" s="116">
        <f t="shared" si="8"/>
        <v>0.46153846153846156</v>
      </c>
      <c r="H22" s="115">
        <v>4</v>
      </c>
      <c r="I22" s="116">
        <f t="shared" si="9"/>
        <v>0.15384615384615385</v>
      </c>
      <c r="J22" s="115">
        <v>7</v>
      </c>
      <c r="K22" s="116">
        <f t="shared" si="10"/>
        <v>0.26923076923076922</v>
      </c>
      <c r="L22" s="115">
        <v>3</v>
      </c>
      <c r="M22" s="116">
        <f t="shared" si="11"/>
        <v>0.11538461538461539</v>
      </c>
      <c r="N22" s="115">
        <f t="shared" si="12"/>
        <v>16</v>
      </c>
      <c r="O22" s="28">
        <f t="shared" si="13"/>
        <v>0.61538461538461542</v>
      </c>
    </row>
    <row r="23" spans="1:15" ht="47.25" x14ac:dyDescent="0.25">
      <c r="A23" s="11">
        <v>14</v>
      </c>
      <c r="B23" s="41" t="s">
        <v>143</v>
      </c>
      <c r="C23" s="136">
        <v>26</v>
      </c>
      <c r="D23" s="136">
        <v>26</v>
      </c>
      <c r="E23" s="4">
        <f t="shared" si="7"/>
        <v>1</v>
      </c>
      <c r="F23" s="2">
        <v>8</v>
      </c>
      <c r="G23" s="3">
        <f t="shared" si="8"/>
        <v>0.30769230769230771</v>
      </c>
      <c r="H23" s="2">
        <v>11</v>
      </c>
      <c r="I23" s="3">
        <f t="shared" si="9"/>
        <v>0.42307692307692307</v>
      </c>
      <c r="J23" s="2">
        <v>7</v>
      </c>
      <c r="K23" s="3">
        <f t="shared" si="10"/>
        <v>0.26923076923076922</v>
      </c>
      <c r="L23" s="2">
        <v>0</v>
      </c>
      <c r="M23" s="3">
        <f t="shared" si="11"/>
        <v>0</v>
      </c>
      <c r="N23" s="2">
        <f t="shared" si="12"/>
        <v>19</v>
      </c>
      <c r="O23" s="12">
        <f t="shared" si="13"/>
        <v>0.73076923076923073</v>
      </c>
    </row>
    <row r="24" spans="1:15" ht="30.75" customHeight="1" x14ac:dyDescent="0.25">
      <c r="A24" s="11">
        <v>15</v>
      </c>
      <c r="B24" s="211" t="s">
        <v>144</v>
      </c>
      <c r="C24" s="136">
        <v>26</v>
      </c>
      <c r="D24" s="136">
        <v>26</v>
      </c>
      <c r="E24" s="4">
        <f t="shared" si="7"/>
        <v>1</v>
      </c>
      <c r="F24" s="2">
        <v>7</v>
      </c>
      <c r="G24" s="3">
        <f t="shared" si="8"/>
        <v>0.26923076923076922</v>
      </c>
      <c r="H24" s="2">
        <v>8</v>
      </c>
      <c r="I24" s="3">
        <f t="shared" si="9"/>
        <v>0.30769230769230771</v>
      </c>
      <c r="J24" s="2">
        <v>11</v>
      </c>
      <c r="K24" s="3">
        <f t="shared" si="10"/>
        <v>0.42307692307692307</v>
      </c>
      <c r="L24" s="2">
        <v>0</v>
      </c>
      <c r="M24" s="3">
        <f t="shared" si="11"/>
        <v>0</v>
      </c>
      <c r="N24" s="2">
        <f t="shared" si="12"/>
        <v>15</v>
      </c>
      <c r="O24" s="12">
        <f t="shared" si="13"/>
        <v>0.57692307692307687</v>
      </c>
    </row>
    <row r="25" spans="1:15" ht="30.75" customHeight="1" x14ac:dyDescent="0.25">
      <c r="A25" s="2">
        <v>16</v>
      </c>
      <c r="B25" s="208" t="s">
        <v>25</v>
      </c>
      <c r="C25" s="136">
        <v>26</v>
      </c>
      <c r="D25" s="136">
        <v>26</v>
      </c>
      <c r="E25" s="4">
        <f t="shared" si="7"/>
        <v>1</v>
      </c>
      <c r="F25" s="2">
        <v>25</v>
      </c>
      <c r="G25" s="3">
        <f t="shared" si="8"/>
        <v>0.96153846153846156</v>
      </c>
      <c r="H25" s="2">
        <v>0</v>
      </c>
      <c r="I25" s="3">
        <f t="shared" si="9"/>
        <v>0</v>
      </c>
      <c r="J25" s="2">
        <v>0</v>
      </c>
      <c r="K25" s="3">
        <f t="shared" si="10"/>
        <v>0</v>
      </c>
      <c r="L25" s="2">
        <v>1</v>
      </c>
      <c r="M25" s="3">
        <f t="shared" si="11"/>
        <v>3.8461538461538464E-2</v>
      </c>
      <c r="N25" s="2">
        <f t="shared" si="12"/>
        <v>25</v>
      </c>
      <c r="O25" s="3">
        <f t="shared" si="13"/>
        <v>0.96153846153846156</v>
      </c>
    </row>
    <row r="26" spans="1:15" ht="15.75" x14ac:dyDescent="0.25">
      <c r="A26" s="2">
        <v>17</v>
      </c>
      <c r="B26" s="208" t="s">
        <v>17</v>
      </c>
      <c r="C26" s="136">
        <v>26</v>
      </c>
      <c r="D26" s="136">
        <v>26</v>
      </c>
      <c r="E26" s="4">
        <f t="shared" si="0"/>
        <v>1</v>
      </c>
      <c r="F26" s="2">
        <v>26</v>
      </c>
      <c r="G26" s="3">
        <f t="shared" si="1"/>
        <v>1</v>
      </c>
      <c r="H26" s="2">
        <v>0</v>
      </c>
      <c r="I26" s="3">
        <f t="shared" si="2"/>
        <v>0</v>
      </c>
      <c r="J26" s="2">
        <v>0</v>
      </c>
      <c r="K26" s="3">
        <f t="shared" si="3"/>
        <v>0</v>
      </c>
      <c r="L26" s="2">
        <v>0</v>
      </c>
      <c r="M26" s="3">
        <f t="shared" si="4"/>
        <v>0</v>
      </c>
      <c r="N26" s="2">
        <f t="shared" si="5"/>
        <v>26</v>
      </c>
      <c r="O26" s="3">
        <f t="shared" si="6"/>
        <v>1</v>
      </c>
    </row>
    <row r="27" spans="1:15" ht="47.25" x14ac:dyDescent="0.25">
      <c r="A27" s="2">
        <v>18</v>
      </c>
      <c r="B27" s="208" t="s">
        <v>134</v>
      </c>
      <c r="C27" s="136">
        <v>26</v>
      </c>
      <c r="D27" s="136">
        <v>26</v>
      </c>
      <c r="E27" s="4">
        <f t="shared" si="0"/>
        <v>1</v>
      </c>
      <c r="F27" s="2">
        <v>12</v>
      </c>
      <c r="G27" s="3">
        <f t="shared" si="1"/>
        <v>0.46153846153846156</v>
      </c>
      <c r="H27" s="2">
        <v>5</v>
      </c>
      <c r="I27" s="3">
        <f t="shared" si="2"/>
        <v>0.19230769230769232</v>
      </c>
      <c r="J27" s="2">
        <v>8</v>
      </c>
      <c r="K27" s="3">
        <f t="shared" si="3"/>
        <v>0.30769230769230771</v>
      </c>
      <c r="L27" s="2">
        <v>1</v>
      </c>
      <c r="M27" s="3">
        <f t="shared" si="4"/>
        <v>3.8461538461538464E-2</v>
      </c>
      <c r="N27" s="2">
        <f t="shared" si="5"/>
        <v>17</v>
      </c>
      <c r="O27" s="3">
        <f t="shared" si="6"/>
        <v>0.65384615384615385</v>
      </c>
    </row>
    <row r="28" spans="1:15" ht="34.5" customHeight="1" thickBot="1" x14ac:dyDescent="0.3">
      <c r="A28" s="135">
        <v>19</v>
      </c>
      <c r="B28" s="213" t="s">
        <v>47</v>
      </c>
      <c r="C28" s="135">
        <v>26</v>
      </c>
      <c r="D28" s="135">
        <v>26</v>
      </c>
      <c r="E28" s="139">
        <f t="shared" si="0"/>
        <v>1</v>
      </c>
      <c r="F28" s="135">
        <v>9</v>
      </c>
      <c r="G28" s="137">
        <f t="shared" si="1"/>
        <v>0.34615384615384615</v>
      </c>
      <c r="H28" s="135">
        <v>9</v>
      </c>
      <c r="I28" s="137">
        <f t="shared" si="2"/>
        <v>0.34615384615384615</v>
      </c>
      <c r="J28" s="135">
        <v>7</v>
      </c>
      <c r="K28" s="137">
        <f t="shared" si="3"/>
        <v>0.26923076923076922</v>
      </c>
      <c r="L28" s="135">
        <v>1</v>
      </c>
      <c r="M28" s="137">
        <f t="shared" si="4"/>
        <v>3.8461538461538464E-2</v>
      </c>
      <c r="N28" s="135">
        <f t="shared" si="5"/>
        <v>18</v>
      </c>
      <c r="O28" s="137">
        <f t="shared" si="6"/>
        <v>0.69230769230769229</v>
      </c>
    </row>
    <row r="29" spans="1:15" ht="66" customHeight="1" x14ac:dyDescent="0.25">
      <c r="A29" s="7">
        <v>20</v>
      </c>
      <c r="B29" s="214" t="s">
        <v>138</v>
      </c>
      <c r="C29" s="7">
        <v>22</v>
      </c>
      <c r="D29" s="7">
        <v>22</v>
      </c>
      <c r="E29" s="8">
        <f t="shared" si="0"/>
        <v>1</v>
      </c>
      <c r="F29" s="7">
        <v>12</v>
      </c>
      <c r="G29" s="9">
        <f t="shared" si="1"/>
        <v>0.54545454545454541</v>
      </c>
      <c r="H29" s="7">
        <v>7</v>
      </c>
      <c r="I29" s="9">
        <f t="shared" si="2"/>
        <v>0.31818181818181818</v>
      </c>
      <c r="J29" s="7">
        <v>3</v>
      </c>
      <c r="K29" s="9">
        <f t="shared" si="3"/>
        <v>0.13636363636363635</v>
      </c>
      <c r="L29" s="7">
        <v>0</v>
      </c>
      <c r="M29" s="9">
        <f t="shared" si="4"/>
        <v>0</v>
      </c>
      <c r="N29" s="7">
        <f t="shared" si="5"/>
        <v>19</v>
      </c>
      <c r="O29" s="9">
        <f t="shared" si="6"/>
        <v>0.86363636363636365</v>
      </c>
    </row>
    <row r="30" spans="1:15" ht="49.5" customHeight="1" x14ac:dyDescent="0.25">
      <c r="A30" s="135">
        <v>21</v>
      </c>
      <c r="B30" s="213" t="s">
        <v>59</v>
      </c>
      <c r="C30" s="135">
        <v>22</v>
      </c>
      <c r="D30" s="135">
        <v>22</v>
      </c>
      <c r="E30" s="139">
        <f t="shared" si="0"/>
        <v>1</v>
      </c>
      <c r="F30" s="135">
        <v>20</v>
      </c>
      <c r="G30" s="137">
        <f t="shared" si="1"/>
        <v>0.90909090909090906</v>
      </c>
      <c r="H30" s="135">
        <v>2</v>
      </c>
      <c r="I30" s="137">
        <f t="shared" si="2"/>
        <v>9.0909090909090912E-2</v>
      </c>
      <c r="J30" s="135">
        <v>0</v>
      </c>
      <c r="K30" s="137">
        <f t="shared" si="3"/>
        <v>0</v>
      </c>
      <c r="L30" s="135">
        <v>0</v>
      </c>
      <c r="M30" s="137">
        <f t="shared" si="4"/>
        <v>0</v>
      </c>
      <c r="N30" s="135">
        <f t="shared" si="5"/>
        <v>22</v>
      </c>
      <c r="O30" s="137">
        <f t="shared" si="6"/>
        <v>1</v>
      </c>
    </row>
    <row r="31" spans="1:15" ht="47.25" x14ac:dyDescent="0.25">
      <c r="A31" s="2">
        <v>22</v>
      </c>
      <c r="B31" s="208" t="s">
        <v>137</v>
      </c>
      <c r="C31" s="135">
        <v>22</v>
      </c>
      <c r="D31" s="135">
        <v>22</v>
      </c>
      <c r="E31" s="4">
        <f t="shared" si="0"/>
        <v>1</v>
      </c>
      <c r="F31" s="2">
        <v>8</v>
      </c>
      <c r="G31" s="3">
        <f t="shared" si="1"/>
        <v>0.36363636363636365</v>
      </c>
      <c r="H31" s="2">
        <v>7</v>
      </c>
      <c r="I31" s="3">
        <f t="shared" si="2"/>
        <v>0.31818181818181818</v>
      </c>
      <c r="J31" s="2">
        <v>7</v>
      </c>
      <c r="K31" s="3">
        <f t="shared" si="3"/>
        <v>0.31818181818181818</v>
      </c>
      <c r="L31" s="2">
        <v>0</v>
      </c>
      <c r="M31" s="3">
        <f t="shared" si="4"/>
        <v>0</v>
      </c>
      <c r="N31" s="2">
        <f t="shared" si="5"/>
        <v>15</v>
      </c>
      <c r="O31" s="3">
        <f t="shared" si="6"/>
        <v>0.68181818181818177</v>
      </c>
    </row>
    <row r="32" spans="1:15" ht="15.75" x14ac:dyDescent="0.25">
      <c r="A32" s="2">
        <v>23</v>
      </c>
      <c r="B32" s="208" t="s">
        <v>28</v>
      </c>
      <c r="C32" s="135">
        <v>22</v>
      </c>
      <c r="D32" s="135">
        <v>22</v>
      </c>
      <c r="E32" s="4">
        <f t="shared" si="0"/>
        <v>1</v>
      </c>
      <c r="F32" s="2">
        <v>12</v>
      </c>
      <c r="G32" s="3">
        <f t="shared" si="1"/>
        <v>0.54545454545454541</v>
      </c>
      <c r="H32" s="2">
        <v>6</v>
      </c>
      <c r="I32" s="3">
        <f t="shared" si="2"/>
        <v>0.27272727272727271</v>
      </c>
      <c r="J32" s="2">
        <v>4</v>
      </c>
      <c r="K32" s="3">
        <f t="shared" si="3"/>
        <v>0.18181818181818182</v>
      </c>
      <c r="L32" s="2">
        <v>0</v>
      </c>
      <c r="M32" s="3">
        <f t="shared" si="4"/>
        <v>0</v>
      </c>
      <c r="N32" s="2">
        <f t="shared" si="5"/>
        <v>18</v>
      </c>
      <c r="O32" s="3">
        <f t="shared" si="6"/>
        <v>0.81818181818181823</v>
      </c>
    </row>
    <row r="33" spans="1:15" ht="48.75" customHeight="1" x14ac:dyDescent="0.25">
      <c r="A33" s="2">
        <v>24</v>
      </c>
      <c r="B33" s="208" t="s">
        <v>136</v>
      </c>
      <c r="C33" s="135">
        <v>22</v>
      </c>
      <c r="D33" s="135">
        <v>22</v>
      </c>
      <c r="E33" s="4">
        <f t="shared" si="0"/>
        <v>1</v>
      </c>
      <c r="F33" s="2">
        <v>13</v>
      </c>
      <c r="G33" s="3">
        <f t="shared" si="1"/>
        <v>0.59090909090909094</v>
      </c>
      <c r="H33" s="2">
        <v>7</v>
      </c>
      <c r="I33" s="3">
        <f t="shared" si="2"/>
        <v>0.31818181818181818</v>
      </c>
      <c r="J33" s="2">
        <v>2</v>
      </c>
      <c r="K33" s="3">
        <f t="shared" si="3"/>
        <v>9.0909090909090912E-2</v>
      </c>
      <c r="L33" s="2">
        <v>0</v>
      </c>
      <c r="M33" s="3">
        <f t="shared" si="4"/>
        <v>0</v>
      </c>
      <c r="N33" s="2">
        <f t="shared" si="5"/>
        <v>20</v>
      </c>
      <c r="O33" s="3">
        <f t="shared" si="6"/>
        <v>0.90909090909090906</v>
      </c>
    </row>
    <row r="34" spans="1:15" ht="15.75" customHeight="1" x14ac:dyDescent="0.25">
      <c r="A34" s="2">
        <v>25</v>
      </c>
      <c r="B34" s="208" t="s">
        <v>17</v>
      </c>
      <c r="C34" s="2">
        <v>22</v>
      </c>
      <c r="D34" s="2">
        <v>22</v>
      </c>
      <c r="E34" s="4">
        <f t="shared" si="0"/>
        <v>1</v>
      </c>
      <c r="F34" s="2">
        <v>22</v>
      </c>
      <c r="G34" s="3">
        <f t="shared" si="1"/>
        <v>1</v>
      </c>
      <c r="H34" s="2">
        <v>0</v>
      </c>
      <c r="I34" s="3">
        <f t="shared" si="2"/>
        <v>0</v>
      </c>
      <c r="J34" s="2">
        <v>0</v>
      </c>
      <c r="K34" s="3">
        <f t="shared" si="3"/>
        <v>0</v>
      </c>
      <c r="L34" s="2">
        <v>0</v>
      </c>
      <c r="M34" s="3">
        <f t="shared" si="4"/>
        <v>0</v>
      </c>
      <c r="N34" s="2">
        <f t="shared" si="5"/>
        <v>22</v>
      </c>
      <c r="O34" s="3">
        <f t="shared" si="6"/>
        <v>1</v>
      </c>
    </row>
    <row r="35" spans="1:15" ht="16.5" thickBot="1" x14ac:dyDescent="0.3">
      <c r="A35" s="250" t="s">
        <v>13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</row>
    <row r="36" spans="1:15" ht="15.75" x14ac:dyDescent="0.25">
      <c r="A36" s="6">
        <v>1</v>
      </c>
      <c r="B36" s="131" t="s">
        <v>84</v>
      </c>
      <c r="C36" s="7">
        <v>39</v>
      </c>
      <c r="D36" s="7">
        <v>39</v>
      </c>
      <c r="E36" s="8">
        <f>D36/C36</f>
        <v>1</v>
      </c>
      <c r="F36" s="7">
        <v>19</v>
      </c>
      <c r="G36" s="9">
        <f>F36/C36</f>
        <v>0.48717948717948717</v>
      </c>
      <c r="H36" s="7">
        <v>15</v>
      </c>
      <c r="I36" s="9">
        <f>H36/C36</f>
        <v>0.38461538461538464</v>
      </c>
      <c r="J36" s="7">
        <v>5</v>
      </c>
      <c r="K36" s="9">
        <f>J36/C36</f>
        <v>0.12820512820512819</v>
      </c>
      <c r="L36" s="7">
        <v>0</v>
      </c>
      <c r="M36" s="9">
        <f>L36/C36</f>
        <v>0</v>
      </c>
      <c r="N36" s="7">
        <f>SUM(F36,H36)</f>
        <v>34</v>
      </c>
      <c r="O36" s="10">
        <f>N36/C36</f>
        <v>0.87179487179487181</v>
      </c>
    </row>
    <row r="37" spans="1:15" ht="15.75" x14ac:dyDescent="0.25">
      <c r="A37" s="11">
        <v>2</v>
      </c>
      <c r="B37" s="130" t="s">
        <v>28</v>
      </c>
      <c r="C37" s="2">
        <v>39</v>
      </c>
      <c r="D37" s="2">
        <v>39</v>
      </c>
      <c r="E37" s="26">
        <f>D37/C37</f>
        <v>1</v>
      </c>
      <c r="F37" s="2">
        <v>15</v>
      </c>
      <c r="G37" s="3">
        <f t="shared" ref="G37:G77" si="14">F37/C37</f>
        <v>0.38461538461538464</v>
      </c>
      <c r="H37" s="2">
        <v>13</v>
      </c>
      <c r="I37" s="3">
        <f t="shared" ref="I37:I77" si="15">H37/C37</f>
        <v>0.33333333333333331</v>
      </c>
      <c r="J37" s="2">
        <v>11</v>
      </c>
      <c r="K37" s="3">
        <f t="shared" ref="K37:K77" si="16">J37/C37</f>
        <v>0.28205128205128205</v>
      </c>
      <c r="L37" s="2">
        <v>0</v>
      </c>
      <c r="M37" s="3">
        <f t="shared" ref="M37:M77" si="17">L37/C37</f>
        <v>0</v>
      </c>
      <c r="N37" s="2">
        <f t="shared" ref="N37:N77" si="18">SUM(F37,H37)</f>
        <v>28</v>
      </c>
      <c r="O37" s="12">
        <f t="shared" ref="O37:O54" si="19">N37/C37</f>
        <v>0.71794871794871795</v>
      </c>
    </row>
    <row r="38" spans="1:15" ht="15.75" x14ac:dyDescent="0.25">
      <c r="A38" s="11">
        <v>3</v>
      </c>
      <c r="B38" s="41" t="s">
        <v>20</v>
      </c>
      <c r="C38" s="2">
        <v>39</v>
      </c>
      <c r="D38" s="2">
        <v>39</v>
      </c>
      <c r="E38" s="4">
        <f t="shared" ref="E38:E77" si="20">D38/C38</f>
        <v>1</v>
      </c>
      <c r="F38" s="2">
        <v>15</v>
      </c>
      <c r="G38" s="3">
        <f t="shared" si="14"/>
        <v>0.38461538461538464</v>
      </c>
      <c r="H38" s="2">
        <v>13</v>
      </c>
      <c r="I38" s="3">
        <f t="shared" si="15"/>
        <v>0.33333333333333331</v>
      </c>
      <c r="J38" s="2">
        <v>7</v>
      </c>
      <c r="K38" s="3">
        <f t="shared" si="16"/>
        <v>0.17948717948717949</v>
      </c>
      <c r="L38" s="2">
        <v>4</v>
      </c>
      <c r="M38" s="3">
        <f t="shared" si="17"/>
        <v>0.10256410256410256</v>
      </c>
      <c r="N38" s="2">
        <f t="shared" si="18"/>
        <v>28</v>
      </c>
      <c r="O38" s="12">
        <f t="shared" si="19"/>
        <v>0.71794871794871795</v>
      </c>
    </row>
    <row r="39" spans="1:15" ht="31.5" x14ac:dyDescent="0.25">
      <c r="A39" s="11">
        <v>4</v>
      </c>
      <c r="B39" s="41" t="s">
        <v>18</v>
      </c>
      <c r="C39" s="2">
        <v>39</v>
      </c>
      <c r="D39" s="2">
        <v>39</v>
      </c>
      <c r="E39" s="4">
        <f t="shared" si="20"/>
        <v>1</v>
      </c>
      <c r="F39" s="2">
        <v>29</v>
      </c>
      <c r="G39" s="3">
        <f t="shared" si="14"/>
        <v>0.74358974358974361</v>
      </c>
      <c r="H39" s="2">
        <v>10</v>
      </c>
      <c r="I39" s="3">
        <f t="shared" si="15"/>
        <v>0.25641025641025639</v>
      </c>
      <c r="J39" s="2">
        <v>0</v>
      </c>
      <c r="K39" s="3">
        <f t="shared" si="16"/>
        <v>0</v>
      </c>
      <c r="L39" s="2">
        <v>0</v>
      </c>
      <c r="M39" s="3">
        <f t="shared" si="17"/>
        <v>0</v>
      </c>
      <c r="N39" s="2">
        <f t="shared" si="18"/>
        <v>39</v>
      </c>
      <c r="O39" s="12">
        <f t="shared" si="19"/>
        <v>1</v>
      </c>
    </row>
    <row r="40" spans="1:15" ht="15.75" x14ac:dyDescent="0.25">
      <c r="A40" s="11">
        <v>5</v>
      </c>
      <c r="B40" s="130" t="s">
        <v>17</v>
      </c>
      <c r="C40" s="2">
        <v>39</v>
      </c>
      <c r="D40" s="2">
        <v>39</v>
      </c>
      <c r="E40" s="4">
        <f t="shared" si="20"/>
        <v>1</v>
      </c>
      <c r="F40" s="2">
        <v>30</v>
      </c>
      <c r="G40" s="3">
        <f t="shared" si="14"/>
        <v>0.76923076923076927</v>
      </c>
      <c r="H40" s="2">
        <v>7</v>
      </c>
      <c r="I40" s="3">
        <f t="shared" si="15"/>
        <v>0.17948717948717949</v>
      </c>
      <c r="J40" s="2">
        <v>2</v>
      </c>
      <c r="K40" s="3">
        <f t="shared" si="16"/>
        <v>5.128205128205128E-2</v>
      </c>
      <c r="L40" s="2">
        <v>0</v>
      </c>
      <c r="M40" s="3">
        <f t="shared" si="17"/>
        <v>0</v>
      </c>
      <c r="N40" s="2">
        <f t="shared" si="18"/>
        <v>37</v>
      </c>
      <c r="O40" s="12">
        <f t="shared" si="19"/>
        <v>0.94871794871794868</v>
      </c>
    </row>
    <row r="41" spans="1:15" ht="15.75" x14ac:dyDescent="0.25">
      <c r="A41" s="11">
        <v>6</v>
      </c>
      <c r="B41" s="130" t="s">
        <v>29</v>
      </c>
      <c r="C41" s="2">
        <v>39</v>
      </c>
      <c r="D41" s="2">
        <v>39</v>
      </c>
      <c r="E41" s="4">
        <f t="shared" si="20"/>
        <v>1</v>
      </c>
      <c r="F41" s="2">
        <v>26</v>
      </c>
      <c r="G41" s="3">
        <f t="shared" si="14"/>
        <v>0.66666666666666663</v>
      </c>
      <c r="H41" s="2">
        <v>13</v>
      </c>
      <c r="I41" s="3">
        <f t="shared" si="15"/>
        <v>0.33333333333333331</v>
      </c>
      <c r="J41" s="2">
        <v>0</v>
      </c>
      <c r="K41" s="3">
        <f t="shared" si="16"/>
        <v>0</v>
      </c>
      <c r="L41" s="2">
        <v>0</v>
      </c>
      <c r="M41" s="3">
        <f t="shared" si="17"/>
        <v>0</v>
      </c>
      <c r="N41" s="2">
        <f t="shared" si="18"/>
        <v>39</v>
      </c>
      <c r="O41" s="12">
        <f t="shared" si="19"/>
        <v>1</v>
      </c>
    </row>
    <row r="42" spans="1:15" ht="15.75" x14ac:dyDescent="0.25">
      <c r="A42" s="11">
        <v>7</v>
      </c>
      <c r="B42" s="41" t="s">
        <v>24</v>
      </c>
      <c r="C42" s="2">
        <v>39</v>
      </c>
      <c r="D42" s="2">
        <v>39</v>
      </c>
      <c r="E42" s="4">
        <f t="shared" si="20"/>
        <v>1</v>
      </c>
      <c r="F42" s="2">
        <v>18</v>
      </c>
      <c r="G42" s="3">
        <f t="shared" si="14"/>
        <v>0.46153846153846156</v>
      </c>
      <c r="H42" s="2">
        <v>6</v>
      </c>
      <c r="I42" s="3">
        <f t="shared" si="15"/>
        <v>0.15384615384615385</v>
      </c>
      <c r="J42" s="2">
        <v>15</v>
      </c>
      <c r="K42" s="3">
        <f t="shared" si="16"/>
        <v>0.38461538461538464</v>
      </c>
      <c r="L42" s="2">
        <v>0</v>
      </c>
      <c r="M42" s="3">
        <f t="shared" si="17"/>
        <v>0</v>
      </c>
      <c r="N42" s="2">
        <f t="shared" si="18"/>
        <v>24</v>
      </c>
      <c r="O42" s="12">
        <f t="shared" si="19"/>
        <v>0.61538461538461542</v>
      </c>
    </row>
    <row r="43" spans="1:15" ht="15.75" x14ac:dyDescent="0.25">
      <c r="A43" s="11">
        <v>8</v>
      </c>
      <c r="B43" s="130" t="s">
        <v>89</v>
      </c>
      <c r="C43" s="2">
        <v>39</v>
      </c>
      <c r="D43" s="2">
        <v>39</v>
      </c>
      <c r="E43" s="4">
        <f t="shared" si="20"/>
        <v>1</v>
      </c>
      <c r="F43" s="2">
        <v>20</v>
      </c>
      <c r="G43" s="3">
        <f t="shared" si="14"/>
        <v>0.51282051282051277</v>
      </c>
      <c r="H43" s="2">
        <v>14</v>
      </c>
      <c r="I43" s="3">
        <f t="shared" si="15"/>
        <v>0.35897435897435898</v>
      </c>
      <c r="J43" s="2">
        <v>5</v>
      </c>
      <c r="K43" s="3">
        <f t="shared" si="16"/>
        <v>0.12820512820512819</v>
      </c>
      <c r="L43" s="2">
        <v>0</v>
      </c>
      <c r="M43" s="3">
        <f t="shared" si="17"/>
        <v>0</v>
      </c>
      <c r="N43" s="2">
        <f t="shared" si="18"/>
        <v>34</v>
      </c>
      <c r="O43" s="12">
        <f t="shared" si="19"/>
        <v>0.87179487179487181</v>
      </c>
    </row>
    <row r="44" spans="1:15" ht="15.75" x14ac:dyDescent="0.25">
      <c r="A44" s="11">
        <v>9</v>
      </c>
      <c r="B44" s="130" t="s">
        <v>31</v>
      </c>
      <c r="C44" s="2">
        <v>39</v>
      </c>
      <c r="D44" s="2">
        <v>39</v>
      </c>
      <c r="E44" s="4">
        <f t="shared" si="20"/>
        <v>1</v>
      </c>
      <c r="F44" s="2">
        <v>17</v>
      </c>
      <c r="G44" s="3">
        <f t="shared" si="14"/>
        <v>0.4358974358974359</v>
      </c>
      <c r="H44" s="2">
        <v>9</v>
      </c>
      <c r="I44" s="3">
        <f t="shared" si="15"/>
        <v>0.23076923076923078</v>
      </c>
      <c r="J44" s="2">
        <v>13</v>
      </c>
      <c r="K44" s="3">
        <f t="shared" si="16"/>
        <v>0.33333333333333331</v>
      </c>
      <c r="L44" s="2">
        <v>0</v>
      </c>
      <c r="M44" s="3">
        <f t="shared" si="17"/>
        <v>0</v>
      </c>
      <c r="N44" s="2">
        <f t="shared" si="18"/>
        <v>26</v>
      </c>
      <c r="O44" s="12">
        <f t="shared" si="19"/>
        <v>0.66666666666666663</v>
      </c>
    </row>
    <row r="45" spans="1:15" ht="15.75" x14ac:dyDescent="0.25">
      <c r="A45" s="11">
        <v>10</v>
      </c>
      <c r="B45" s="130" t="s">
        <v>90</v>
      </c>
      <c r="C45" s="2">
        <v>39</v>
      </c>
      <c r="D45" s="2">
        <v>39</v>
      </c>
      <c r="E45" s="4">
        <f t="shared" si="20"/>
        <v>1</v>
      </c>
      <c r="F45" s="2">
        <v>20</v>
      </c>
      <c r="G45" s="3">
        <f t="shared" si="14"/>
        <v>0.51282051282051277</v>
      </c>
      <c r="H45" s="2">
        <v>14</v>
      </c>
      <c r="I45" s="3">
        <f t="shared" si="15"/>
        <v>0.35897435897435898</v>
      </c>
      <c r="J45" s="2">
        <v>5</v>
      </c>
      <c r="K45" s="3">
        <f t="shared" si="16"/>
        <v>0.12820512820512819</v>
      </c>
      <c r="L45" s="2">
        <v>0</v>
      </c>
      <c r="M45" s="3">
        <f t="shared" si="17"/>
        <v>0</v>
      </c>
      <c r="N45" s="2">
        <f t="shared" si="18"/>
        <v>34</v>
      </c>
      <c r="O45" s="12">
        <f t="shared" si="19"/>
        <v>0.87179487179487181</v>
      </c>
    </row>
    <row r="46" spans="1:15" ht="16.5" thickBot="1" x14ac:dyDescent="0.3">
      <c r="A46" s="13">
        <v>11</v>
      </c>
      <c r="B46" s="132" t="s">
        <v>38</v>
      </c>
      <c r="C46" s="14">
        <v>39</v>
      </c>
      <c r="D46" s="14">
        <v>39</v>
      </c>
      <c r="E46" s="15">
        <f t="shared" si="20"/>
        <v>1</v>
      </c>
      <c r="F46" s="14">
        <v>18</v>
      </c>
      <c r="G46" s="16">
        <f t="shared" si="14"/>
        <v>0.46153846153846156</v>
      </c>
      <c r="H46" s="14">
        <v>11</v>
      </c>
      <c r="I46" s="16">
        <f t="shared" si="15"/>
        <v>0.28205128205128205</v>
      </c>
      <c r="J46" s="14">
        <v>8</v>
      </c>
      <c r="K46" s="16">
        <f t="shared" si="16"/>
        <v>0.20512820512820512</v>
      </c>
      <c r="L46" s="14">
        <v>2</v>
      </c>
      <c r="M46" s="16">
        <f t="shared" si="17"/>
        <v>5.128205128205128E-2</v>
      </c>
      <c r="N46" s="14">
        <f t="shared" si="18"/>
        <v>29</v>
      </c>
      <c r="O46" s="17">
        <f t="shared" si="19"/>
        <v>0.74358974358974361</v>
      </c>
    </row>
    <row r="47" spans="1:15" ht="15.75" customHeight="1" x14ac:dyDescent="0.25">
      <c r="A47" s="6">
        <v>12</v>
      </c>
      <c r="B47" s="128" t="s">
        <v>99</v>
      </c>
      <c r="C47" s="2">
        <v>27</v>
      </c>
      <c r="D47" s="2">
        <v>27</v>
      </c>
      <c r="E47" s="8">
        <f t="shared" si="20"/>
        <v>1</v>
      </c>
      <c r="F47" s="7">
        <v>22</v>
      </c>
      <c r="G47" s="9">
        <f t="shared" si="14"/>
        <v>0.81481481481481477</v>
      </c>
      <c r="H47" s="7">
        <v>3</v>
      </c>
      <c r="I47" s="9">
        <f t="shared" si="15"/>
        <v>0.1111111111111111</v>
      </c>
      <c r="J47" s="7">
        <v>2</v>
      </c>
      <c r="K47" s="9">
        <f t="shared" si="16"/>
        <v>7.407407407407407E-2</v>
      </c>
      <c r="L47" s="7">
        <v>0</v>
      </c>
      <c r="M47" s="9">
        <f t="shared" si="17"/>
        <v>0</v>
      </c>
      <c r="N47" s="7">
        <f t="shared" si="18"/>
        <v>25</v>
      </c>
      <c r="O47" s="10">
        <f t="shared" si="19"/>
        <v>0.92592592592592593</v>
      </c>
    </row>
    <row r="48" spans="1:15" ht="15.75" customHeight="1" x14ac:dyDescent="0.25">
      <c r="A48" s="11">
        <v>13</v>
      </c>
      <c r="B48" s="41" t="s">
        <v>97</v>
      </c>
      <c r="C48" s="2">
        <v>27</v>
      </c>
      <c r="D48" s="2">
        <v>27</v>
      </c>
      <c r="E48" s="4">
        <f t="shared" si="20"/>
        <v>1</v>
      </c>
      <c r="F48" s="2">
        <v>12</v>
      </c>
      <c r="G48" s="3">
        <f t="shared" si="14"/>
        <v>0.44444444444444442</v>
      </c>
      <c r="H48" s="2">
        <v>7</v>
      </c>
      <c r="I48" s="3">
        <f t="shared" si="15"/>
        <v>0.25925925925925924</v>
      </c>
      <c r="J48" s="2">
        <v>8</v>
      </c>
      <c r="K48" s="3">
        <f t="shared" si="16"/>
        <v>0.29629629629629628</v>
      </c>
      <c r="L48" s="2">
        <v>0</v>
      </c>
      <c r="M48" s="3">
        <f t="shared" si="17"/>
        <v>0</v>
      </c>
      <c r="N48" s="2">
        <f t="shared" si="18"/>
        <v>19</v>
      </c>
      <c r="O48" s="12">
        <f t="shared" si="19"/>
        <v>0.70370370370370372</v>
      </c>
    </row>
    <row r="49" spans="1:15" ht="15.75" x14ac:dyDescent="0.25">
      <c r="A49" s="11">
        <v>14</v>
      </c>
      <c r="B49" s="41" t="s">
        <v>23</v>
      </c>
      <c r="C49" s="2">
        <v>27</v>
      </c>
      <c r="D49" s="2">
        <v>27</v>
      </c>
      <c r="E49" s="4">
        <f t="shared" si="20"/>
        <v>1</v>
      </c>
      <c r="F49" s="2">
        <v>16</v>
      </c>
      <c r="G49" s="3">
        <f t="shared" si="14"/>
        <v>0.59259259259259256</v>
      </c>
      <c r="H49" s="2">
        <v>7</v>
      </c>
      <c r="I49" s="3">
        <f t="shared" si="15"/>
        <v>0.25925925925925924</v>
      </c>
      <c r="J49" s="2">
        <v>4</v>
      </c>
      <c r="K49" s="3">
        <f t="shared" si="16"/>
        <v>0.14814814814814814</v>
      </c>
      <c r="L49" s="2">
        <v>0</v>
      </c>
      <c r="M49" s="3">
        <f t="shared" si="17"/>
        <v>0</v>
      </c>
      <c r="N49" s="2">
        <f t="shared" si="18"/>
        <v>23</v>
      </c>
      <c r="O49" s="12">
        <f t="shared" si="19"/>
        <v>0.85185185185185186</v>
      </c>
    </row>
    <row r="50" spans="1:15" ht="15.75" x14ac:dyDescent="0.25">
      <c r="A50" s="11">
        <v>15</v>
      </c>
      <c r="B50" s="41" t="s">
        <v>33</v>
      </c>
      <c r="C50" s="2">
        <v>27</v>
      </c>
      <c r="D50" s="2">
        <v>27</v>
      </c>
      <c r="E50" s="4">
        <f t="shared" si="20"/>
        <v>1</v>
      </c>
      <c r="F50" s="2">
        <v>15</v>
      </c>
      <c r="G50" s="3">
        <f t="shared" si="14"/>
        <v>0.55555555555555558</v>
      </c>
      <c r="H50" s="2">
        <v>7</v>
      </c>
      <c r="I50" s="3">
        <f t="shared" si="15"/>
        <v>0.25925925925925924</v>
      </c>
      <c r="J50" s="2">
        <v>4</v>
      </c>
      <c r="K50" s="3">
        <f t="shared" si="16"/>
        <v>0.14814814814814814</v>
      </c>
      <c r="L50" s="2">
        <v>1</v>
      </c>
      <c r="M50" s="3">
        <f t="shared" si="17"/>
        <v>3.7037037037037035E-2</v>
      </c>
      <c r="N50" s="2">
        <f t="shared" si="18"/>
        <v>22</v>
      </c>
      <c r="O50" s="12">
        <f t="shared" si="19"/>
        <v>0.81481481481481477</v>
      </c>
    </row>
    <row r="51" spans="1:15" ht="15.75" x14ac:dyDescent="0.25">
      <c r="A51" s="11">
        <v>16</v>
      </c>
      <c r="B51" s="41" t="s">
        <v>34</v>
      </c>
      <c r="C51" s="2">
        <v>27</v>
      </c>
      <c r="D51" s="2">
        <v>27</v>
      </c>
      <c r="E51" s="4">
        <f t="shared" si="20"/>
        <v>1</v>
      </c>
      <c r="F51" s="2">
        <v>8</v>
      </c>
      <c r="G51" s="3">
        <f t="shared" si="14"/>
        <v>0.29629629629629628</v>
      </c>
      <c r="H51" s="2">
        <v>11</v>
      </c>
      <c r="I51" s="3">
        <f t="shared" si="15"/>
        <v>0.40740740740740738</v>
      </c>
      <c r="J51" s="2">
        <v>7</v>
      </c>
      <c r="K51" s="3">
        <f t="shared" si="16"/>
        <v>0.25925925925925924</v>
      </c>
      <c r="L51" s="2">
        <v>1</v>
      </c>
      <c r="M51" s="3">
        <f t="shared" si="17"/>
        <v>3.7037037037037035E-2</v>
      </c>
      <c r="N51" s="2">
        <f t="shared" si="18"/>
        <v>19</v>
      </c>
      <c r="O51" s="12">
        <f t="shared" si="19"/>
        <v>0.70370370370370372</v>
      </c>
    </row>
    <row r="52" spans="1:15" ht="15.75" x14ac:dyDescent="0.25">
      <c r="A52" s="11">
        <v>17</v>
      </c>
      <c r="B52" s="41" t="s">
        <v>28</v>
      </c>
      <c r="C52" s="2">
        <v>27</v>
      </c>
      <c r="D52" s="2">
        <v>27</v>
      </c>
      <c r="E52" s="4">
        <f t="shared" si="20"/>
        <v>1</v>
      </c>
      <c r="F52" s="2">
        <v>11</v>
      </c>
      <c r="G52" s="3">
        <f t="shared" si="14"/>
        <v>0.40740740740740738</v>
      </c>
      <c r="H52" s="2">
        <v>10</v>
      </c>
      <c r="I52" s="3">
        <f t="shared" si="15"/>
        <v>0.37037037037037035</v>
      </c>
      <c r="J52" s="2">
        <v>5</v>
      </c>
      <c r="K52" s="3">
        <f t="shared" si="16"/>
        <v>0.18518518518518517</v>
      </c>
      <c r="L52" s="2">
        <v>1</v>
      </c>
      <c r="M52" s="3">
        <f t="shared" si="17"/>
        <v>3.7037037037037035E-2</v>
      </c>
      <c r="N52" s="2">
        <f t="shared" si="18"/>
        <v>21</v>
      </c>
      <c r="O52" s="12">
        <f t="shared" si="19"/>
        <v>0.77777777777777779</v>
      </c>
    </row>
    <row r="53" spans="1:15" ht="47.25" x14ac:dyDescent="0.25">
      <c r="A53" s="11">
        <v>19</v>
      </c>
      <c r="B53" s="41" t="s">
        <v>143</v>
      </c>
      <c r="C53" s="2">
        <v>27</v>
      </c>
      <c r="D53" s="2">
        <v>27</v>
      </c>
      <c r="E53" s="4">
        <f t="shared" si="20"/>
        <v>1</v>
      </c>
      <c r="F53" s="2">
        <v>6</v>
      </c>
      <c r="G53" s="3">
        <f t="shared" si="14"/>
        <v>0.22222222222222221</v>
      </c>
      <c r="H53" s="2">
        <v>15</v>
      </c>
      <c r="I53" s="3">
        <f t="shared" si="15"/>
        <v>0.55555555555555558</v>
      </c>
      <c r="J53" s="2">
        <v>6</v>
      </c>
      <c r="K53" s="3">
        <f t="shared" si="16"/>
        <v>0.22222222222222221</v>
      </c>
      <c r="L53" s="2">
        <v>0</v>
      </c>
      <c r="M53" s="3">
        <f t="shared" si="17"/>
        <v>0</v>
      </c>
      <c r="N53" s="2">
        <f t="shared" si="18"/>
        <v>21</v>
      </c>
      <c r="O53" s="12">
        <f t="shared" si="19"/>
        <v>0.77777777777777779</v>
      </c>
    </row>
    <row r="54" spans="1:15" ht="47.25" x14ac:dyDescent="0.25">
      <c r="A54" s="2">
        <v>20</v>
      </c>
      <c r="B54" s="105" t="s">
        <v>135</v>
      </c>
      <c r="C54" s="2">
        <v>27</v>
      </c>
      <c r="D54" s="2">
        <v>27</v>
      </c>
      <c r="E54" s="4">
        <f t="shared" si="20"/>
        <v>1</v>
      </c>
      <c r="F54" s="2">
        <v>11</v>
      </c>
      <c r="G54" s="3">
        <f t="shared" si="14"/>
        <v>0.40740740740740738</v>
      </c>
      <c r="H54" s="2">
        <v>8</v>
      </c>
      <c r="I54" s="3">
        <f t="shared" si="15"/>
        <v>0.29629629629629628</v>
      </c>
      <c r="J54" s="2">
        <v>6</v>
      </c>
      <c r="K54" s="3">
        <f t="shared" si="16"/>
        <v>0.22222222222222221</v>
      </c>
      <c r="L54" s="2">
        <v>2</v>
      </c>
      <c r="M54" s="3">
        <f t="shared" si="17"/>
        <v>7.407407407407407E-2</v>
      </c>
      <c r="N54" s="2">
        <f t="shared" si="18"/>
        <v>19</v>
      </c>
      <c r="O54" s="3">
        <f t="shared" si="19"/>
        <v>0.70370370370370372</v>
      </c>
    </row>
    <row r="55" spans="1:15" ht="15.75" x14ac:dyDescent="0.25">
      <c r="A55" s="18">
        <v>21</v>
      </c>
      <c r="B55" s="105" t="s">
        <v>17</v>
      </c>
      <c r="C55" s="2">
        <v>27</v>
      </c>
      <c r="D55" s="2">
        <v>27</v>
      </c>
      <c r="E55" s="117">
        <f t="shared" si="20"/>
        <v>1</v>
      </c>
      <c r="F55" s="115">
        <v>27</v>
      </c>
      <c r="G55" s="116">
        <f t="shared" si="14"/>
        <v>1</v>
      </c>
      <c r="H55" s="115">
        <v>0</v>
      </c>
      <c r="I55" s="116">
        <f t="shared" si="15"/>
        <v>0</v>
      </c>
      <c r="J55" s="115">
        <v>0</v>
      </c>
      <c r="K55" s="116">
        <f t="shared" si="16"/>
        <v>0</v>
      </c>
      <c r="L55" s="115">
        <v>0</v>
      </c>
      <c r="M55" s="116">
        <f t="shared" si="17"/>
        <v>0</v>
      </c>
      <c r="N55" s="115">
        <f t="shared" si="18"/>
        <v>27</v>
      </c>
      <c r="O55" s="28">
        <f>N55/C55</f>
        <v>1</v>
      </c>
    </row>
    <row r="56" spans="1:15" ht="60" customHeight="1" x14ac:dyDescent="0.25">
      <c r="A56" s="11">
        <v>22</v>
      </c>
      <c r="B56" s="41" t="s">
        <v>163</v>
      </c>
      <c r="C56" s="2">
        <v>27</v>
      </c>
      <c r="D56" s="2">
        <v>27</v>
      </c>
      <c r="E56" s="4">
        <f t="shared" si="20"/>
        <v>1</v>
      </c>
      <c r="F56" s="2">
        <v>10</v>
      </c>
      <c r="G56" s="3">
        <f t="shared" si="14"/>
        <v>0.37037037037037035</v>
      </c>
      <c r="H56" s="2">
        <v>11</v>
      </c>
      <c r="I56" s="3">
        <f t="shared" si="15"/>
        <v>0.40740740740740738</v>
      </c>
      <c r="J56" s="2">
        <v>6</v>
      </c>
      <c r="K56" s="3">
        <f t="shared" si="16"/>
        <v>0.22222222222222221</v>
      </c>
      <c r="L56" s="2">
        <v>0</v>
      </c>
      <c r="M56" s="3">
        <f t="shared" si="17"/>
        <v>0</v>
      </c>
      <c r="N56" s="2">
        <f t="shared" si="18"/>
        <v>21</v>
      </c>
      <c r="O56" s="12">
        <f t="shared" ref="O56:O77" si="21">N56/C56</f>
        <v>0.77777777777777779</v>
      </c>
    </row>
    <row r="57" spans="1:15" ht="32.25" thickBot="1" x14ac:dyDescent="0.3">
      <c r="A57" s="160">
        <v>23</v>
      </c>
      <c r="B57" s="245" t="s">
        <v>48</v>
      </c>
      <c r="C57" s="161">
        <v>27</v>
      </c>
      <c r="D57" s="161">
        <v>27</v>
      </c>
      <c r="E57" s="162">
        <f t="shared" si="20"/>
        <v>1</v>
      </c>
      <c r="F57" s="161">
        <v>11</v>
      </c>
      <c r="G57" s="163">
        <v>0.05</v>
      </c>
      <c r="H57" s="161">
        <v>9</v>
      </c>
      <c r="I57" s="163">
        <f t="shared" si="15"/>
        <v>0.33333333333333331</v>
      </c>
      <c r="J57" s="161">
        <v>5</v>
      </c>
      <c r="K57" s="163">
        <f t="shared" si="16"/>
        <v>0.18518518518518517</v>
      </c>
      <c r="L57" s="161">
        <v>2</v>
      </c>
      <c r="M57" s="163">
        <f t="shared" si="17"/>
        <v>7.407407407407407E-2</v>
      </c>
      <c r="N57" s="161">
        <f t="shared" si="18"/>
        <v>20</v>
      </c>
      <c r="O57" s="164">
        <f t="shared" si="21"/>
        <v>0.7407407407407407</v>
      </c>
    </row>
    <row r="58" spans="1:15" ht="63" x14ac:dyDescent="0.25">
      <c r="A58" s="18">
        <v>24</v>
      </c>
      <c r="B58" s="105" t="s">
        <v>157</v>
      </c>
      <c r="C58" s="142">
        <v>23</v>
      </c>
      <c r="D58" s="142">
        <v>23</v>
      </c>
      <c r="E58" s="143">
        <f t="shared" si="20"/>
        <v>1</v>
      </c>
      <c r="F58" s="142">
        <v>12</v>
      </c>
      <c r="G58" s="144">
        <f t="shared" si="14"/>
        <v>0.52173913043478259</v>
      </c>
      <c r="H58" s="142">
        <v>7</v>
      </c>
      <c r="I58" s="144">
        <f t="shared" si="15"/>
        <v>0.30434782608695654</v>
      </c>
      <c r="J58" s="142">
        <v>4</v>
      </c>
      <c r="K58" s="144">
        <f t="shared" si="16"/>
        <v>0.17391304347826086</v>
      </c>
      <c r="L58" s="142">
        <v>0</v>
      </c>
      <c r="M58" s="144">
        <f t="shared" si="17"/>
        <v>0</v>
      </c>
      <c r="N58" s="142">
        <f t="shared" si="18"/>
        <v>19</v>
      </c>
      <c r="O58" s="28">
        <f t="shared" si="21"/>
        <v>0.82608695652173914</v>
      </c>
    </row>
    <row r="59" spans="1:15" ht="47.25" x14ac:dyDescent="0.25">
      <c r="A59" s="11">
        <v>25</v>
      </c>
      <c r="B59" s="41" t="s">
        <v>143</v>
      </c>
      <c r="C59" s="2">
        <v>23</v>
      </c>
      <c r="D59" s="2">
        <v>23</v>
      </c>
      <c r="E59" s="4">
        <f t="shared" si="20"/>
        <v>1</v>
      </c>
      <c r="F59" s="2">
        <v>10</v>
      </c>
      <c r="G59" s="3">
        <f t="shared" si="14"/>
        <v>0.43478260869565216</v>
      </c>
      <c r="H59" s="2">
        <v>7</v>
      </c>
      <c r="I59" s="3">
        <v>0.19</v>
      </c>
      <c r="J59" s="2">
        <v>6</v>
      </c>
      <c r="K59" s="3">
        <v>0.01</v>
      </c>
      <c r="L59" s="2">
        <v>0</v>
      </c>
      <c r="M59" s="3">
        <f t="shared" si="17"/>
        <v>0</v>
      </c>
      <c r="N59" s="2">
        <f t="shared" si="18"/>
        <v>17</v>
      </c>
      <c r="O59" s="12">
        <f t="shared" si="21"/>
        <v>0.73913043478260865</v>
      </c>
    </row>
    <row r="60" spans="1:15" ht="47.25" customHeight="1" x14ac:dyDescent="0.25">
      <c r="A60" s="18">
        <v>26</v>
      </c>
      <c r="B60" s="105" t="s">
        <v>135</v>
      </c>
      <c r="C60" s="2">
        <v>23</v>
      </c>
      <c r="D60" s="2">
        <v>23</v>
      </c>
      <c r="E60" s="4">
        <f t="shared" si="20"/>
        <v>1</v>
      </c>
      <c r="F60" s="2">
        <v>10</v>
      </c>
      <c r="G60" s="3">
        <f t="shared" si="14"/>
        <v>0.43478260869565216</v>
      </c>
      <c r="H60" s="2">
        <v>4</v>
      </c>
      <c r="I60" s="3">
        <f t="shared" si="15"/>
        <v>0.17391304347826086</v>
      </c>
      <c r="J60" s="2">
        <v>9</v>
      </c>
      <c r="K60" s="3">
        <f t="shared" si="16"/>
        <v>0.39130434782608697</v>
      </c>
      <c r="L60" s="2">
        <v>0</v>
      </c>
      <c r="M60" s="3">
        <f t="shared" si="17"/>
        <v>0</v>
      </c>
      <c r="N60" s="2">
        <f t="shared" si="18"/>
        <v>14</v>
      </c>
      <c r="O60" s="12">
        <f t="shared" si="21"/>
        <v>0.60869565217391308</v>
      </c>
    </row>
    <row r="61" spans="1:15" ht="63" x14ac:dyDescent="0.25">
      <c r="A61" s="11">
        <v>27</v>
      </c>
      <c r="B61" s="41" t="s">
        <v>145</v>
      </c>
      <c r="C61" s="2">
        <v>23</v>
      </c>
      <c r="D61" s="2">
        <v>23</v>
      </c>
      <c r="E61" s="4">
        <f>D60/C60</f>
        <v>1</v>
      </c>
      <c r="F61" s="2">
        <v>17</v>
      </c>
      <c r="G61" s="3">
        <f t="shared" si="14"/>
        <v>0.73913043478260865</v>
      </c>
      <c r="H61" s="2">
        <v>4</v>
      </c>
      <c r="I61" s="3">
        <f t="shared" si="15"/>
        <v>0.17391304347826086</v>
      </c>
      <c r="J61" s="2">
        <v>1</v>
      </c>
      <c r="K61" s="3">
        <f t="shared" si="16"/>
        <v>4.3478260869565216E-2</v>
      </c>
      <c r="L61" s="2">
        <v>1</v>
      </c>
      <c r="M61" s="3">
        <f t="shared" si="17"/>
        <v>4.3478260869565216E-2</v>
      </c>
      <c r="N61" s="2">
        <f t="shared" si="18"/>
        <v>21</v>
      </c>
      <c r="O61" s="12">
        <f t="shared" si="21"/>
        <v>0.91304347826086951</v>
      </c>
    </row>
    <row r="62" spans="1:15" ht="63" x14ac:dyDescent="0.25">
      <c r="A62" s="11">
        <v>29</v>
      </c>
      <c r="B62" s="41" t="s">
        <v>71</v>
      </c>
      <c r="C62" s="2">
        <v>23</v>
      </c>
      <c r="D62" s="2">
        <v>23</v>
      </c>
      <c r="E62" s="4">
        <f t="shared" si="20"/>
        <v>1</v>
      </c>
      <c r="F62" s="2">
        <v>18</v>
      </c>
      <c r="G62" s="3">
        <f t="shared" si="14"/>
        <v>0.78260869565217395</v>
      </c>
      <c r="H62" s="2">
        <v>4</v>
      </c>
      <c r="I62" s="3">
        <f t="shared" si="15"/>
        <v>0.17391304347826086</v>
      </c>
      <c r="J62" s="2">
        <v>0</v>
      </c>
      <c r="K62" s="3">
        <f t="shared" si="16"/>
        <v>0</v>
      </c>
      <c r="L62" s="2">
        <v>1</v>
      </c>
      <c r="M62" s="3">
        <f t="shared" si="17"/>
        <v>4.3478260869565216E-2</v>
      </c>
      <c r="N62" s="2">
        <f t="shared" si="18"/>
        <v>22</v>
      </c>
      <c r="O62" s="12">
        <f t="shared" si="21"/>
        <v>0.95652173913043481</v>
      </c>
    </row>
    <row r="63" spans="1:15" ht="15.75" x14ac:dyDescent="0.25">
      <c r="A63" s="18">
        <v>30</v>
      </c>
      <c r="B63" s="41" t="s">
        <v>51</v>
      </c>
      <c r="C63" s="2">
        <v>23</v>
      </c>
      <c r="D63" s="2">
        <v>23</v>
      </c>
      <c r="E63" s="4">
        <f t="shared" si="20"/>
        <v>1</v>
      </c>
      <c r="F63" s="2">
        <v>13</v>
      </c>
      <c r="G63" s="3">
        <f t="shared" si="14"/>
        <v>0.56521739130434778</v>
      </c>
      <c r="H63" s="2">
        <v>8</v>
      </c>
      <c r="I63" s="3">
        <f t="shared" si="15"/>
        <v>0.34782608695652173</v>
      </c>
      <c r="J63" s="2">
        <v>2</v>
      </c>
      <c r="K63" s="3">
        <f t="shared" si="16"/>
        <v>8.6956521739130432E-2</v>
      </c>
      <c r="L63" s="2">
        <v>0</v>
      </c>
      <c r="M63" s="3">
        <f t="shared" si="17"/>
        <v>0</v>
      </c>
      <c r="N63" s="2">
        <f t="shared" si="18"/>
        <v>21</v>
      </c>
      <c r="O63" s="12">
        <f t="shared" si="21"/>
        <v>0.91304347826086951</v>
      </c>
    </row>
    <row r="64" spans="1:15" ht="15.75" x14ac:dyDescent="0.25">
      <c r="A64" s="11">
        <v>31</v>
      </c>
      <c r="B64" s="41" t="s">
        <v>146</v>
      </c>
      <c r="C64" s="2">
        <v>23</v>
      </c>
      <c r="D64" s="2">
        <v>23</v>
      </c>
      <c r="E64" s="4">
        <f t="shared" si="20"/>
        <v>1</v>
      </c>
      <c r="F64" s="2">
        <v>13</v>
      </c>
      <c r="G64" s="3">
        <f t="shared" si="14"/>
        <v>0.56521739130434778</v>
      </c>
      <c r="H64" s="2">
        <v>8</v>
      </c>
      <c r="I64" s="3">
        <f t="shared" si="15"/>
        <v>0.34782608695652173</v>
      </c>
      <c r="J64" s="2">
        <v>2</v>
      </c>
      <c r="K64" s="3">
        <f t="shared" si="16"/>
        <v>8.6956521739130432E-2</v>
      </c>
      <c r="L64" s="2">
        <v>0</v>
      </c>
      <c r="M64" s="3">
        <f t="shared" si="17"/>
        <v>0</v>
      </c>
      <c r="N64" s="2">
        <f t="shared" si="18"/>
        <v>21</v>
      </c>
      <c r="O64" s="12">
        <f t="shared" si="21"/>
        <v>0.91304347826086951</v>
      </c>
    </row>
    <row r="65" spans="1:15" ht="46.5" customHeight="1" x14ac:dyDescent="0.25">
      <c r="A65" s="2">
        <v>32</v>
      </c>
      <c r="B65" s="211" t="s">
        <v>138</v>
      </c>
      <c r="C65" s="2">
        <v>23</v>
      </c>
      <c r="D65" s="2">
        <v>23</v>
      </c>
      <c r="E65" s="4">
        <f t="shared" si="20"/>
        <v>1</v>
      </c>
      <c r="F65" s="2">
        <v>10</v>
      </c>
      <c r="G65" s="3">
        <f t="shared" si="14"/>
        <v>0.43478260869565216</v>
      </c>
      <c r="H65" s="2">
        <v>8</v>
      </c>
      <c r="I65" s="3">
        <f t="shared" si="15"/>
        <v>0.34782608695652173</v>
      </c>
      <c r="J65" s="2">
        <v>5</v>
      </c>
      <c r="K65" s="3">
        <f t="shared" si="16"/>
        <v>0.21739130434782608</v>
      </c>
      <c r="L65" s="2">
        <v>0</v>
      </c>
      <c r="M65" s="3">
        <f t="shared" si="17"/>
        <v>0</v>
      </c>
      <c r="N65" s="2">
        <f t="shared" si="18"/>
        <v>18</v>
      </c>
      <c r="O65" s="3">
        <f t="shared" si="21"/>
        <v>0.78260869565217395</v>
      </c>
    </row>
    <row r="66" spans="1:15" ht="15.75" x14ac:dyDescent="0.25">
      <c r="A66" s="11">
        <v>33</v>
      </c>
      <c r="B66" s="41" t="s">
        <v>28</v>
      </c>
      <c r="C66" s="2">
        <v>23</v>
      </c>
      <c r="D66" s="2">
        <v>23</v>
      </c>
      <c r="E66" s="4">
        <f t="shared" si="20"/>
        <v>1</v>
      </c>
      <c r="F66" s="2">
        <v>13</v>
      </c>
      <c r="G66" s="3">
        <f t="shared" si="14"/>
        <v>0.56521739130434778</v>
      </c>
      <c r="H66" s="2">
        <v>8</v>
      </c>
      <c r="I66" s="3">
        <f t="shared" si="15"/>
        <v>0.34782608695652173</v>
      </c>
      <c r="J66" s="2">
        <v>2</v>
      </c>
      <c r="K66" s="3">
        <f t="shared" si="16"/>
        <v>8.6956521739130432E-2</v>
      </c>
      <c r="L66" s="2">
        <v>0</v>
      </c>
      <c r="M66" s="3">
        <f t="shared" si="17"/>
        <v>0</v>
      </c>
      <c r="N66" s="2">
        <f t="shared" si="18"/>
        <v>21</v>
      </c>
      <c r="O66" s="3">
        <f t="shared" si="21"/>
        <v>0.91304347826086951</v>
      </c>
    </row>
    <row r="67" spans="1:15" ht="47.25" x14ac:dyDescent="0.25">
      <c r="A67" s="2">
        <v>34</v>
      </c>
      <c r="B67" s="208" t="s">
        <v>136</v>
      </c>
      <c r="C67" s="2">
        <v>23</v>
      </c>
      <c r="D67" s="2">
        <v>23</v>
      </c>
      <c r="E67" s="4">
        <f t="shared" si="20"/>
        <v>1</v>
      </c>
      <c r="F67" s="2">
        <v>12</v>
      </c>
      <c r="G67" s="3">
        <f t="shared" si="14"/>
        <v>0.52173913043478259</v>
      </c>
      <c r="H67" s="2">
        <v>6</v>
      </c>
      <c r="I67" s="3">
        <f t="shared" si="15"/>
        <v>0.2608695652173913</v>
      </c>
      <c r="J67" s="2">
        <v>5</v>
      </c>
      <c r="K67" s="3">
        <f t="shared" si="16"/>
        <v>0.21739130434782608</v>
      </c>
      <c r="L67" s="2">
        <v>0</v>
      </c>
      <c r="M67" s="3">
        <f t="shared" si="17"/>
        <v>0</v>
      </c>
      <c r="N67" s="2">
        <f t="shared" si="18"/>
        <v>18</v>
      </c>
      <c r="O67" s="3">
        <f t="shared" si="21"/>
        <v>0.78260869565217395</v>
      </c>
    </row>
    <row r="68" spans="1:15" ht="15.75" x14ac:dyDescent="0.25">
      <c r="A68" s="18">
        <v>35</v>
      </c>
      <c r="B68" s="246" t="s">
        <v>17</v>
      </c>
      <c r="C68" s="2">
        <v>23</v>
      </c>
      <c r="D68" s="2">
        <v>23</v>
      </c>
      <c r="E68" s="120">
        <f t="shared" si="20"/>
        <v>1</v>
      </c>
      <c r="F68" s="119">
        <v>23</v>
      </c>
      <c r="G68" s="122">
        <f t="shared" si="14"/>
        <v>1</v>
      </c>
      <c r="H68" s="119">
        <v>0</v>
      </c>
      <c r="I68" s="122">
        <f t="shared" si="15"/>
        <v>0</v>
      </c>
      <c r="J68" s="119">
        <v>0</v>
      </c>
      <c r="K68" s="122">
        <f t="shared" si="16"/>
        <v>0</v>
      </c>
      <c r="L68" s="119">
        <v>0</v>
      </c>
      <c r="M68" s="122">
        <f t="shared" si="17"/>
        <v>0</v>
      </c>
      <c r="N68" s="119">
        <f t="shared" si="18"/>
        <v>23</v>
      </c>
      <c r="O68" s="28">
        <f t="shared" si="21"/>
        <v>1</v>
      </c>
    </row>
    <row r="69" spans="1:15" ht="47.25" x14ac:dyDescent="0.25">
      <c r="A69" s="18">
        <v>36</v>
      </c>
      <c r="B69" s="105" t="s">
        <v>164</v>
      </c>
      <c r="C69" s="2">
        <v>23</v>
      </c>
      <c r="D69" s="2">
        <v>23</v>
      </c>
      <c r="E69" s="4">
        <f t="shared" si="20"/>
        <v>1</v>
      </c>
      <c r="F69" s="2">
        <v>13</v>
      </c>
      <c r="G69" s="3">
        <f t="shared" si="14"/>
        <v>0.56521739130434778</v>
      </c>
      <c r="H69" s="2">
        <v>5</v>
      </c>
      <c r="I69" s="3">
        <f t="shared" si="15"/>
        <v>0.21739130434782608</v>
      </c>
      <c r="J69" s="2">
        <v>5</v>
      </c>
      <c r="K69" s="3">
        <f t="shared" si="16"/>
        <v>0.21739130434782608</v>
      </c>
      <c r="L69" s="2">
        <v>0</v>
      </c>
      <c r="M69" s="3">
        <f t="shared" si="17"/>
        <v>0</v>
      </c>
      <c r="N69" s="2">
        <f t="shared" si="18"/>
        <v>18</v>
      </c>
      <c r="O69" s="12">
        <f t="shared" si="21"/>
        <v>0.78260869565217395</v>
      </c>
    </row>
    <row r="70" spans="1:15" ht="16.5" thickBot="1" x14ac:dyDescent="0.3">
      <c r="A70" s="13">
        <v>37</v>
      </c>
      <c r="B70" s="233" t="s">
        <v>165</v>
      </c>
      <c r="C70" s="14">
        <v>23</v>
      </c>
      <c r="D70" s="14">
        <v>23</v>
      </c>
      <c r="E70" s="15">
        <f t="shared" si="20"/>
        <v>1</v>
      </c>
      <c r="F70" s="14">
        <v>7</v>
      </c>
      <c r="G70" s="16">
        <f t="shared" si="14"/>
        <v>0.30434782608695654</v>
      </c>
      <c r="H70" s="14">
        <v>11</v>
      </c>
      <c r="I70" s="16">
        <f t="shared" si="15"/>
        <v>0.47826086956521741</v>
      </c>
      <c r="J70" s="14">
        <v>5</v>
      </c>
      <c r="K70" s="16">
        <f t="shared" si="16"/>
        <v>0.21739130434782608</v>
      </c>
      <c r="L70" s="14">
        <v>0</v>
      </c>
      <c r="M70" s="16">
        <f t="shared" si="17"/>
        <v>0</v>
      </c>
      <c r="N70" s="14">
        <f t="shared" si="18"/>
        <v>18</v>
      </c>
      <c r="O70" s="17">
        <f t="shared" si="21"/>
        <v>0.78260869565217395</v>
      </c>
    </row>
    <row r="71" spans="1:15" ht="31.5" x14ac:dyDescent="0.25">
      <c r="A71" s="18">
        <v>38</v>
      </c>
      <c r="B71" s="222" t="s">
        <v>49</v>
      </c>
      <c r="C71" s="142">
        <v>24</v>
      </c>
      <c r="D71" s="142">
        <v>24</v>
      </c>
      <c r="E71" s="143">
        <f t="shared" si="20"/>
        <v>1</v>
      </c>
      <c r="F71" s="142">
        <v>12</v>
      </c>
      <c r="G71" s="144">
        <f t="shared" si="14"/>
        <v>0.5</v>
      </c>
      <c r="H71" s="142">
        <v>12</v>
      </c>
      <c r="I71" s="144">
        <f t="shared" si="15"/>
        <v>0.5</v>
      </c>
      <c r="J71" s="142">
        <v>0</v>
      </c>
      <c r="K71" s="144">
        <f t="shared" si="16"/>
        <v>0</v>
      </c>
      <c r="L71" s="142">
        <v>0</v>
      </c>
      <c r="M71" s="144">
        <f t="shared" si="17"/>
        <v>0</v>
      </c>
      <c r="N71" s="142">
        <f t="shared" si="18"/>
        <v>24</v>
      </c>
      <c r="O71" s="28">
        <f t="shared" si="21"/>
        <v>1</v>
      </c>
    </row>
    <row r="72" spans="1:15" ht="47.25" x14ac:dyDescent="0.25">
      <c r="A72" s="11">
        <v>39</v>
      </c>
      <c r="B72" s="208" t="s">
        <v>137</v>
      </c>
      <c r="C72" s="2">
        <v>24</v>
      </c>
      <c r="D72" s="2">
        <v>24</v>
      </c>
      <c r="E72" s="4">
        <f t="shared" si="20"/>
        <v>1</v>
      </c>
      <c r="F72" s="2">
        <v>13</v>
      </c>
      <c r="G72" s="3">
        <f t="shared" si="14"/>
        <v>0.54166666666666663</v>
      </c>
      <c r="H72" s="2">
        <v>4</v>
      </c>
      <c r="I72" s="3">
        <f t="shared" si="15"/>
        <v>0.16666666666666666</v>
      </c>
      <c r="J72" s="2">
        <v>7</v>
      </c>
      <c r="K72" s="3">
        <f t="shared" si="16"/>
        <v>0.29166666666666669</v>
      </c>
      <c r="L72" s="2">
        <v>0</v>
      </c>
      <c r="M72" s="3">
        <f t="shared" si="17"/>
        <v>0</v>
      </c>
      <c r="N72" s="2">
        <f t="shared" si="18"/>
        <v>17</v>
      </c>
      <c r="O72" s="12">
        <f t="shared" si="21"/>
        <v>0.70833333333333337</v>
      </c>
    </row>
    <row r="73" spans="1:15" ht="66.75" customHeight="1" x14ac:dyDescent="0.25">
      <c r="A73" s="18">
        <v>40</v>
      </c>
      <c r="B73" s="218" t="s">
        <v>138</v>
      </c>
      <c r="C73" s="2">
        <v>24</v>
      </c>
      <c r="D73" s="2">
        <v>24</v>
      </c>
      <c r="E73" s="4">
        <f t="shared" si="20"/>
        <v>1</v>
      </c>
      <c r="F73" s="2">
        <v>13</v>
      </c>
      <c r="G73" s="3">
        <f t="shared" si="14"/>
        <v>0.54166666666666663</v>
      </c>
      <c r="H73" s="2">
        <v>11</v>
      </c>
      <c r="I73" s="3">
        <f t="shared" si="15"/>
        <v>0.45833333333333331</v>
      </c>
      <c r="J73" s="2">
        <v>0</v>
      </c>
      <c r="K73" s="3">
        <f t="shared" si="16"/>
        <v>0</v>
      </c>
      <c r="L73" s="2">
        <v>0</v>
      </c>
      <c r="M73" s="3">
        <f t="shared" si="17"/>
        <v>0</v>
      </c>
      <c r="N73" s="2">
        <f t="shared" si="18"/>
        <v>24</v>
      </c>
      <c r="O73" s="12">
        <f t="shared" si="21"/>
        <v>1</v>
      </c>
    </row>
    <row r="74" spans="1:15" ht="15.75" x14ac:dyDescent="0.25">
      <c r="A74" s="11">
        <v>41</v>
      </c>
      <c r="B74" s="41" t="s">
        <v>28</v>
      </c>
      <c r="C74" s="2">
        <v>24</v>
      </c>
      <c r="D74" s="2">
        <v>24</v>
      </c>
      <c r="E74" s="51">
        <f t="shared" si="20"/>
        <v>1</v>
      </c>
      <c r="F74" s="39">
        <v>16</v>
      </c>
      <c r="G74" s="52">
        <f t="shared" si="14"/>
        <v>0.66666666666666663</v>
      </c>
      <c r="H74" s="39">
        <v>8</v>
      </c>
      <c r="I74" s="52">
        <f t="shared" si="15"/>
        <v>0.33333333333333331</v>
      </c>
      <c r="J74" s="39">
        <v>0</v>
      </c>
      <c r="K74" s="52">
        <f t="shared" si="16"/>
        <v>0</v>
      </c>
      <c r="L74" s="39">
        <v>0</v>
      </c>
      <c r="M74" s="52">
        <f t="shared" si="17"/>
        <v>0</v>
      </c>
      <c r="N74" s="39">
        <f t="shared" si="18"/>
        <v>24</v>
      </c>
      <c r="O74" s="53">
        <f t="shared" si="21"/>
        <v>1</v>
      </c>
    </row>
    <row r="75" spans="1:15" ht="63" x14ac:dyDescent="0.25">
      <c r="A75" s="18">
        <v>42</v>
      </c>
      <c r="B75" s="204" t="s">
        <v>50</v>
      </c>
      <c r="C75" s="2">
        <v>24</v>
      </c>
      <c r="D75" s="2">
        <v>24</v>
      </c>
      <c r="E75" s="4">
        <f t="shared" si="20"/>
        <v>1</v>
      </c>
      <c r="F75" s="2">
        <v>16</v>
      </c>
      <c r="G75" s="3">
        <f t="shared" si="14"/>
        <v>0.66666666666666663</v>
      </c>
      <c r="H75" s="2">
        <v>3</v>
      </c>
      <c r="I75" s="3">
        <f t="shared" si="15"/>
        <v>0.125</v>
      </c>
      <c r="J75" s="2">
        <v>5</v>
      </c>
      <c r="K75" s="3">
        <f t="shared" si="16"/>
        <v>0.20833333333333334</v>
      </c>
      <c r="L75" s="2">
        <v>0</v>
      </c>
      <c r="M75" s="3">
        <f t="shared" si="17"/>
        <v>0</v>
      </c>
      <c r="N75" s="2">
        <f t="shared" si="18"/>
        <v>19</v>
      </c>
      <c r="O75" s="12">
        <f t="shared" si="21"/>
        <v>0.79166666666666663</v>
      </c>
    </row>
    <row r="76" spans="1:15" ht="51.75" customHeight="1" x14ac:dyDescent="0.25">
      <c r="A76" s="11">
        <v>43</v>
      </c>
      <c r="B76" s="213" t="s">
        <v>68</v>
      </c>
      <c r="C76" s="2">
        <v>24</v>
      </c>
      <c r="D76" s="2">
        <v>24</v>
      </c>
      <c r="E76" s="4">
        <f t="shared" si="20"/>
        <v>1</v>
      </c>
      <c r="F76" s="20">
        <v>21</v>
      </c>
      <c r="G76" s="3">
        <f t="shared" si="14"/>
        <v>0.875</v>
      </c>
      <c r="H76" s="20">
        <v>3</v>
      </c>
      <c r="I76" s="3">
        <f t="shared" si="15"/>
        <v>0.125</v>
      </c>
      <c r="J76" s="20">
        <v>0</v>
      </c>
      <c r="K76" s="3">
        <f t="shared" si="16"/>
        <v>0</v>
      </c>
      <c r="L76" s="20">
        <v>0</v>
      </c>
      <c r="M76" s="3">
        <f t="shared" si="17"/>
        <v>0</v>
      </c>
      <c r="N76" s="20">
        <f t="shared" si="18"/>
        <v>24</v>
      </c>
      <c r="O76" s="12">
        <f t="shared" si="21"/>
        <v>1</v>
      </c>
    </row>
    <row r="77" spans="1:15" ht="49.5" customHeight="1" x14ac:dyDescent="0.25">
      <c r="A77" s="18">
        <v>44</v>
      </c>
      <c r="B77" s="213" t="s">
        <v>59</v>
      </c>
      <c r="C77" s="2">
        <v>24</v>
      </c>
      <c r="D77" s="2">
        <v>24</v>
      </c>
      <c r="E77" s="4">
        <f t="shared" si="20"/>
        <v>1</v>
      </c>
      <c r="F77" s="20">
        <v>21</v>
      </c>
      <c r="G77" s="3">
        <f t="shared" si="14"/>
        <v>0.875</v>
      </c>
      <c r="H77" s="20">
        <v>3</v>
      </c>
      <c r="I77" s="3">
        <f t="shared" si="15"/>
        <v>0.125</v>
      </c>
      <c r="J77" s="20">
        <v>0</v>
      </c>
      <c r="K77" s="3">
        <f t="shared" si="16"/>
        <v>0</v>
      </c>
      <c r="L77" s="20">
        <v>0</v>
      </c>
      <c r="M77" s="3">
        <f t="shared" si="17"/>
        <v>0</v>
      </c>
      <c r="N77" s="20">
        <f t="shared" si="18"/>
        <v>24</v>
      </c>
      <c r="O77" s="12">
        <f t="shared" si="21"/>
        <v>1</v>
      </c>
    </row>
    <row r="78" spans="1:15" ht="31.5" x14ac:dyDescent="0.25">
      <c r="A78" s="2">
        <v>45</v>
      </c>
      <c r="B78" s="204" t="s">
        <v>139</v>
      </c>
      <c r="C78" s="2">
        <v>24</v>
      </c>
      <c r="D78" s="2">
        <v>24</v>
      </c>
      <c r="E78" s="4">
        <f t="shared" ref="E78:E81" si="22">D78/C78</f>
        <v>1</v>
      </c>
      <c r="F78" s="2">
        <v>20</v>
      </c>
      <c r="G78" s="3">
        <f t="shared" ref="G78:G81" si="23">F78/C78</f>
        <v>0.83333333333333337</v>
      </c>
      <c r="H78" s="2">
        <v>3</v>
      </c>
      <c r="I78" s="3">
        <f t="shared" ref="I78:I81" si="24">H78/C78</f>
        <v>0.125</v>
      </c>
      <c r="J78" s="2">
        <v>1</v>
      </c>
      <c r="K78" s="3">
        <f t="shared" ref="K78:K81" si="25">J78/C78</f>
        <v>4.1666666666666664E-2</v>
      </c>
      <c r="L78" s="2">
        <v>0</v>
      </c>
      <c r="M78" s="3">
        <f t="shared" ref="M78:M81" si="26">L78/C78</f>
        <v>0</v>
      </c>
      <c r="N78" s="2">
        <f t="shared" ref="N78:N81" si="27">SUM(F78,H78)</f>
        <v>23</v>
      </c>
      <c r="O78" s="3">
        <f t="shared" ref="O78:O81" si="28">N78/C78</f>
        <v>0.95833333333333337</v>
      </c>
    </row>
    <row r="79" spans="1:15" ht="15.75" x14ac:dyDescent="0.25">
      <c r="A79" s="2">
        <v>46</v>
      </c>
      <c r="B79" s="204" t="s">
        <v>17</v>
      </c>
      <c r="C79" s="2">
        <v>24</v>
      </c>
      <c r="D79" s="2">
        <v>24</v>
      </c>
      <c r="E79" s="4">
        <f t="shared" si="22"/>
        <v>1</v>
      </c>
      <c r="F79" s="2">
        <v>22</v>
      </c>
      <c r="G79" s="3">
        <f t="shared" si="23"/>
        <v>0.91666666666666663</v>
      </c>
      <c r="H79" s="2">
        <v>2</v>
      </c>
      <c r="I79" s="3">
        <f t="shared" si="24"/>
        <v>8.3333333333333329E-2</v>
      </c>
      <c r="J79" s="2">
        <v>0</v>
      </c>
      <c r="K79" s="3">
        <f t="shared" si="25"/>
        <v>0</v>
      </c>
      <c r="L79" s="2">
        <v>0</v>
      </c>
      <c r="M79" s="3">
        <f t="shared" si="26"/>
        <v>0</v>
      </c>
      <c r="N79" s="2">
        <f t="shared" si="27"/>
        <v>24</v>
      </c>
      <c r="O79" s="3">
        <f t="shared" si="28"/>
        <v>1</v>
      </c>
    </row>
    <row r="80" spans="1:15" ht="47.25" x14ac:dyDescent="0.25">
      <c r="A80" s="2">
        <v>47</v>
      </c>
      <c r="B80" s="208" t="s">
        <v>136</v>
      </c>
      <c r="C80" s="2">
        <v>24</v>
      </c>
      <c r="D80" s="2">
        <v>24</v>
      </c>
      <c r="E80" s="4">
        <f t="shared" si="22"/>
        <v>1</v>
      </c>
      <c r="F80" s="2">
        <v>13</v>
      </c>
      <c r="G80" s="3">
        <f t="shared" si="23"/>
        <v>0.54166666666666663</v>
      </c>
      <c r="H80" s="2">
        <v>6</v>
      </c>
      <c r="I80" s="3">
        <f t="shared" si="24"/>
        <v>0.25</v>
      </c>
      <c r="J80" s="2">
        <v>5</v>
      </c>
      <c r="K80" s="3">
        <f t="shared" si="25"/>
        <v>0.20833333333333334</v>
      </c>
      <c r="L80" s="2">
        <v>0</v>
      </c>
      <c r="M80" s="3">
        <f t="shared" si="26"/>
        <v>0</v>
      </c>
      <c r="N80" s="2">
        <f t="shared" si="27"/>
        <v>19</v>
      </c>
      <c r="O80" s="3">
        <f t="shared" si="28"/>
        <v>0.79166666666666663</v>
      </c>
    </row>
    <row r="81" spans="1:15" ht="63.75" thickBot="1" x14ac:dyDescent="0.3">
      <c r="A81" s="141">
        <v>48</v>
      </c>
      <c r="B81" s="208" t="s">
        <v>171</v>
      </c>
      <c r="C81" s="14">
        <v>24</v>
      </c>
      <c r="D81" s="14">
        <v>24</v>
      </c>
      <c r="E81" s="15">
        <f t="shared" si="22"/>
        <v>1</v>
      </c>
      <c r="F81" s="14">
        <v>15</v>
      </c>
      <c r="G81" s="16">
        <f t="shared" si="23"/>
        <v>0.625</v>
      </c>
      <c r="H81" s="14">
        <v>4</v>
      </c>
      <c r="I81" s="16">
        <f t="shared" si="24"/>
        <v>0.16666666666666666</v>
      </c>
      <c r="J81" s="14">
        <v>5</v>
      </c>
      <c r="K81" s="16">
        <f t="shared" si="25"/>
        <v>0.20833333333333334</v>
      </c>
      <c r="L81" s="14">
        <v>0</v>
      </c>
      <c r="M81" s="16">
        <f t="shared" si="26"/>
        <v>0</v>
      </c>
      <c r="N81" s="14">
        <f t="shared" si="27"/>
        <v>19</v>
      </c>
      <c r="O81" s="16">
        <f t="shared" si="28"/>
        <v>0.79166666666666663</v>
      </c>
    </row>
    <row r="82" spans="1:15" ht="16.5" thickBot="1" x14ac:dyDescent="0.3">
      <c r="A82" s="270" t="s">
        <v>15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71"/>
    </row>
    <row r="83" spans="1:15" ht="78.75" x14ac:dyDescent="0.25">
      <c r="A83" s="2">
        <v>1</v>
      </c>
      <c r="B83" s="105" t="s">
        <v>166</v>
      </c>
      <c r="C83" s="118">
        <v>22</v>
      </c>
      <c r="D83" s="118">
        <v>22</v>
      </c>
      <c r="E83" s="121">
        <f t="shared" ref="E83:E84" si="29">D83/C83</f>
        <v>1</v>
      </c>
      <c r="F83" s="118">
        <v>4</v>
      </c>
      <c r="G83" s="121">
        <f t="shared" ref="G83:G84" si="30">F83/C83</f>
        <v>0.18181818181818182</v>
      </c>
      <c r="H83" s="118">
        <v>12</v>
      </c>
      <c r="I83" s="121">
        <f t="shared" ref="I83:I84" si="31">H83/C83</f>
        <v>0.54545454545454541</v>
      </c>
      <c r="J83" s="118">
        <v>6</v>
      </c>
      <c r="K83" s="121">
        <f t="shared" ref="K83:K84" si="32">J83/C83</f>
        <v>0.27272727272727271</v>
      </c>
      <c r="L83" s="118">
        <v>0</v>
      </c>
      <c r="M83" s="121">
        <f t="shared" ref="M83:M84" si="33">L83/C83</f>
        <v>0</v>
      </c>
      <c r="N83" s="118">
        <f t="shared" ref="N83:N84" si="34">SUM(F83,H83)</f>
        <v>16</v>
      </c>
      <c r="O83" s="121">
        <f t="shared" ref="O83:O84" si="35">N83/C83</f>
        <v>0.72727272727272729</v>
      </c>
    </row>
    <row r="84" spans="1:15" ht="63" x14ac:dyDescent="0.25">
      <c r="A84" s="2">
        <v>2</v>
      </c>
      <c r="B84" s="41" t="s">
        <v>167</v>
      </c>
      <c r="C84" s="2">
        <v>23</v>
      </c>
      <c r="D84" s="2">
        <v>23</v>
      </c>
      <c r="E84" s="3">
        <f t="shared" si="29"/>
        <v>1</v>
      </c>
      <c r="F84" s="2">
        <v>12</v>
      </c>
      <c r="G84" s="3">
        <f t="shared" si="30"/>
        <v>0.52173913043478259</v>
      </c>
      <c r="H84" s="2">
        <v>7</v>
      </c>
      <c r="I84" s="3">
        <f t="shared" si="31"/>
        <v>0.30434782608695654</v>
      </c>
      <c r="J84" s="2">
        <v>3</v>
      </c>
      <c r="K84" s="3">
        <f t="shared" si="32"/>
        <v>0.13043478260869565</v>
      </c>
      <c r="L84" s="2">
        <v>1</v>
      </c>
      <c r="M84" s="3">
        <f t="shared" si="33"/>
        <v>4.3478260869565216E-2</v>
      </c>
      <c r="N84" s="2">
        <f t="shared" si="34"/>
        <v>19</v>
      </c>
      <c r="O84" s="3">
        <f t="shared" si="35"/>
        <v>0.82608695652173914</v>
      </c>
    </row>
    <row r="85" spans="1:15" ht="47.25" x14ac:dyDescent="0.25">
      <c r="A85" s="2">
        <v>3</v>
      </c>
      <c r="B85" s="41" t="s">
        <v>168</v>
      </c>
      <c r="C85" s="2">
        <v>23</v>
      </c>
      <c r="D85" s="2">
        <v>23</v>
      </c>
      <c r="E85" s="3">
        <f t="shared" ref="E85:E87" si="36">D85/C85</f>
        <v>1</v>
      </c>
      <c r="F85" s="2">
        <v>17</v>
      </c>
      <c r="G85" s="3">
        <f t="shared" ref="G85:G87" si="37">F85/C85</f>
        <v>0.73913043478260865</v>
      </c>
      <c r="H85" s="2">
        <v>5</v>
      </c>
      <c r="I85" s="3">
        <f t="shared" ref="I85:I87" si="38">H85/C85</f>
        <v>0.21739130434782608</v>
      </c>
      <c r="J85" s="2">
        <v>1</v>
      </c>
      <c r="K85" s="3">
        <f t="shared" ref="K85:K87" si="39">J85/C85</f>
        <v>4.3478260869565216E-2</v>
      </c>
      <c r="L85" s="2">
        <v>0</v>
      </c>
      <c r="M85" s="3">
        <f t="shared" ref="M85:M87" si="40">L85/C85</f>
        <v>0</v>
      </c>
      <c r="N85" s="2">
        <f t="shared" ref="N85:N87" si="41">SUM(F85,H85)</f>
        <v>22</v>
      </c>
      <c r="O85" s="3">
        <f t="shared" ref="O85:O87" si="42">N85/C85</f>
        <v>0.95652173913043481</v>
      </c>
    </row>
    <row r="86" spans="1:15" ht="78.75" x14ac:dyDescent="0.25">
      <c r="A86" s="2">
        <v>4</v>
      </c>
      <c r="B86" s="105" t="s">
        <v>169</v>
      </c>
      <c r="C86" s="119">
        <v>24</v>
      </c>
      <c r="D86" s="119">
        <v>24</v>
      </c>
      <c r="E86" s="122">
        <f t="shared" si="36"/>
        <v>1</v>
      </c>
      <c r="F86" s="119">
        <v>15</v>
      </c>
      <c r="G86" s="122">
        <f t="shared" si="37"/>
        <v>0.625</v>
      </c>
      <c r="H86" s="119">
        <v>9</v>
      </c>
      <c r="I86" s="122">
        <f t="shared" si="38"/>
        <v>0.375</v>
      </c>
      <c r="J86" s="119">
        <v>0</v>
      </c>
      <c r="K86" s="122">
        <f t="shared" si="39"/>
        <v>0</v>
      </c>
      <c r="L86" s="119">
        <v>0</v>
      </c>
      <c r="M86" s="122">
        <f t="shared" si="40"/>
        <v>0</v>
      </c>
      <c r="N86" s="119">
        <f t="shared" si="41"/>
        <v>24</v>
      </c>
      <c r="O86" s="122">
        <f t="shared" si="42"/>
        <v>1</v>
      </c>
    </row>
    <row r="87" spans="1:15" ht="66.75" customHeight="1" thickBot="1" x14ac:dyDescent="0.3">
      <c r="A87" s="14">
        <v>5</v>
      </c>
      <c r="B87" s="129" t="s">
        <v>170</v>
      </c>
      <c r="C87" s="14">
        <v>24</v>
      </c>
      <c r="D87" s="14">
        <v>24</v>
      </c>
      <c r="E87" s="16">
        <f t="shared" si="36"/>
        <v>1</v>
      </c>
      <c r="F87" s="14">
        <v>17</v>
      </c>
      <c r="G87" s="16">
        <f t="shared" si="37"/>
        <v>0.70833333333333337</v>
      </c>
      <c r="H87" s="14">
        <v>7</v>
      </c>
      <c r="I87" s="16">
        <f t="shared" si="38"/>
        <v>0.29166666666666669</v>
      </c>
      <c r="J87" s="14">
        <v>0</v>
      </c>
      <c r="K87" s="16">
        <f t="shared" si="39"/>
        <v>0</v>
      </c>
      <c r="L87" s="14">
        <v>0</v>
      </c>
      <c r="M87" s="16">
        <f t="shared" si="40"/>
        <v>0</v>
      </c>
      <c r="N87" s="14">
        <f t="shared" si="41"/>
        <v>24</v>
      </c>
      <c r="O87" s="16">
        <f t="shared" si="42"/>
        <v>1</v>
      </c>
    </row>
    <row r="88" spans="1:15" ht="16.5" thickBot="1" x14ac:dyDescent="0.3">
      <c r="A88" s="264" t="s">
        <v>16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6"/>
    </row>
    <row r="89" spans="1:15" ht="15.75" x14ac:dyDescent="0.25">
      <c r="A89" s="7">
        <v>1</v>
      </c>
      <c r="B89" s="7" t="s">
        <v>16</v>
      </c>
      <c r="C89" s="7">
        <v>24</v>
      </c>
      <c r="D89" s="7">
        <v>24</v>
      </c>
      <c r="E89" s="9">
        <f>D89/C89</f>
        <v>1</v>
      </c>
      <c r="F89" s="7">
        <v>18</v>
      </c>
      <c r="G89" s="9">
        <f>F89/C89</f>
        <v>0.75</v>
      </c>
      <c r="H89" s="7">
        <v>5</v>
      </c>
      <c r="I89" s="9">
        <f>H89/C89</f>
        <v>0.20833333333333334</v>
      </c>
      <c r="J89" s="7">
        <v>1</v>
      </c>
      <c r="K89" s="9">
        <f>J89/C89</f>
        <v>4.1666666666666664E-2</v>
      </c>
      <c r="L89" s="7">
        <v>0</v>
      </c>
      <c r="M89" s="9">
        <f>L89/C89</f>
        <v>0</v>
      </c>
      <c r="N89" s="7">
        <f>SUM(F89,H89)</f>
        <v>23</v>
      </c>
      <c r="O89" s="123">
        <f>N89/C89</f>
        <v>0.95833333333333337</v>
      </c>
    </row>
  </sheetData>
  <mergeCells count="28">
    <mergeCell ref="M1:O1"/>
    <mergeCell ref="O5:O7"/>
    <mergeCell ref="D5:D7"/>
    <mergeCell ref="E5:E7"/>
    <mergeCell ref="F5:F7"/>
    <mergeCell ref="G5:G7"/>
    <mergeCell ref="H5:H7"/>
    <mergeCell ref="F4:G4"/>
    <mergeCell ref="H4:I4"/>
    <mergeCell ref="J4:K4"/>
    <mergeCell ref="L4:M4"/>
    <mergeCell ref="N4:O4"/>
    <mergeCell ref="A88:O88"/>
    <mergeCell ref="N5:N7"/>
    <mergeCell ref="A8:O8"/>
    <mergeCell ref="A9:O9"/>
    <mergeCell ref="A35:O35"/>
    <mergeCell ref="A82:O82"/>
    <mergeCell ref="I5:I7"/>
    <mergeCell ref="J5:J7"/>
    <mergeCell ref="K5:K7"/>
    <mergeCell ref="L5:L7"/>
    <mergeCell ref="M5:M7"/>
    <mergeCell ref="A3:A7"/>
    <mergeCell ref="B3:B7"/>
    <mergeCell ref="C3:C7"/>
    <mergeCell ref="D3:O3"/>
    <mergeCell ref="D4:E4"/>
  </mergeCells>
  <pageMargins left="0.55118110236220474" right="0.3543307086614173" top="0.39370078740157483" bottom="0.39370078740157483" header="0" footer="0"/>
  <pageSetup paperSize="9" scale="36" orientation="landscape" r:id="rId1"/>
  <rowBreaks count="2" manualBreakCount="2">
    <brk id="34" max="16383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6"/>
  <sheetViews>
    <sheetView view="pageBreakPreview" topLeftCell="A28" zoomScale="85" zoomScaleNormal="85" zoomScaleSheetLayoutView="85" workbookViewId="0">
      <selection activeCell="B51" sqref="B51"/>
    </sheetView>
  </sheetViews>
  <sheetFormatPr defaultRowHeight="15" x14ac:dyDescent="0.25"/>
  <cols>
    <col min="1" max="1" width="5.140625" customWidth="1"/>
    <col min="2" max="2" width="25.7109375" customWidth="1"/>
    <col min="3" max="6" width="9.28515625" bestFit="1" customWidth="1"/>
    <col min="7" max="7" width="9.42578125" bestFit="1" customWidth="1"/>
    <col min="8" max="9" width="9.28515625" bestFit="1" customWidth="1"/>
    <col min="10" max="10" width="11" customWidth="1"/>
    <col min="11" max="11" width="12.28515625" customWidth="1"/>
    <col min="12" max="12" width="11.140625" customWidth="1"/>
    <col min="13" max="13" width="14.28515625" customWidth="1"/>
    <col min="14" max="14" width="9.28515625" bestFit="1" customWidth="1"/>
    <col min="15" max="15" width="9.42578125" bestFit="1" customWidth="1"/>
  </cols>
  <sheetData>
    <row r="1" spans="1:15" ht="18.75" x14ac:dyDescent="0.3">
      <c r="M1" s="260" t="s">
        <v>74</v>
      </c>
      <c r="N1" s="260"/>
      <c r="O1" s="260"/>
    </row>
    <row r="3" spans="1:15" ht="18.75" x14ac:dyDescent="0.25">
      <c r="A3" s="261" t="s">
        <v>7</v>
      </c>
      <c r="B3" s="262" t="s">
        <v>8</v>
      </c>
      <c r="C3" s="263" t="s">
        <v>9</v>
      </c>
      <c r="D3" s="253" t="s">
        <v>0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18.75" x14ac:dyDescent="0.3">
      <c r="A4" s="261"/>
      <c r="B4" s="262"/>
      <c r="C4" s="263"/>
      <c r="D4" s="251" t="s">
        <v>1</v>
      </c>
      <c r="E4" s="251"/>
      <c r="F4" s="253" t="s">
        <v>2</v>
      </c>
      <c r="G4" s="253"/>
      <c r="H4" s="251" t="s">
        <v>3</v>
      </c>
      <c r="I4" s="251"/>
      <c r="J4" s="272" t="s">
        <v>4</v>
      </c>
      <c r="K4" s="272"/>
      <c r="L4" s="272" t="s">
        <v>5</v>
      </c>
      <c r="M4" s="272"/>
      <c r="N4" s="251" t="s">
        <v>6</v>
      </c>
      <c r="O4" s="251"/>
    </row>
    <row r="5" spans="1:15" x14ac:dyDescent="0.25">
      <c r="A5" s="261"/>
      <c r="B5" s="262"/>
      <c r="C5" s="263"/>
      <c r="D5" s="263" t="s">
        <v>10</v>
      </c>
      <c r="E5" s="253" t="s">
        <v>11</v>
      </c>
      <c r="F5" s="252" t="s">
        <v>10</v>
      </c>
      <c r="G5" s="253" t="s">
        <v>11</v>
      </c>
      <c r="H5" s="252" t="s">
        <v>10</v>
      </c>
      <c r="I5" s="253" t="s">
        <v>11</v>
      </c>
      <c r="J5" s="252" t="s">
        <v>10</v>
      </c>
      <c r="K5" s="253" t="s">
        <v>11</v>
      </c>
      <c r="L5" s="252" t="s">
        <v>10</v>
      </c>
      <c r="M5" s="253" t="s">
        <v>11</v>
      </c>
      <c r="N5" s="252" t="s">
        <v>10</v>
      </c>
      <c r="O5" s="253" t="s">
        <v>11</v>
      </c>
    </row>
    <row r="6" spans="1:15" x14ac:dyDescent="0.25">
      <c r="A6" s="261"/>
      <c r="B6" s="262"/>
      <c r="C6" s="263"/>
      <c r="D6" s="263"/>
      <c r="E6" s="253"/>
      <c r="F6" s="252"/>
      <c r="G6" s="253"/>
      <c r="H6" s="252"/>
      <c r="I6" s="253"/>
      <c r="J6" s="252"/>
      <c r="K6" s="253"/>
      <c r="L6" s="252"/>
      <c r="M6" s="253"/>
      <c r="N6" s="252"/>
      <c r="O6" s="253"/>
    </row>
    <row r="7" spans="1:15" ht="47.25" customHeight="1" x14ac:dyDescent="0.25">
      <c r="A7" s="261"/>
      <c r="B7" s="262"/>
      <c r="C7" s="263"/>
      <c r="D7" s="263"/>
      <c r="E7" s="253"/>
      <c r="F7" s="252"/>
      <c r="G7" s="253"/>
      <c r="H7" s="252"/>
      <c r="I7" s="253"/>
      <c r="J7" s="252"/>
      <c r="K7" s="253"/>
      <c r="L7" s="252"/>
      <c r="M7" s="253"/>
      <c r="N7" s="252"/>
      <c r="O7" s="253"/>
    </row>
    <row r="8" spans="1:15" ht="20.25" customHeight="1" thickBot="1" x14ac:dyDescent="0.3">
      <c r="A8" s="254" t="s">
        <v>42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</row>
    <row r="9" spans="1:15" s="1" customFormat="1" ht="16.5" thickBot="1" x14ac:dyDescent="0.3">
      <c r="A9" s="267" t="s">
        <v>12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9"/>
    </row>
    <row r="10" spans="1:15" ht="15.75" x14ac:dyDescent="0.25">
      <c r="A10" s="76">
        <v>1</v>
      </c>
      <c r="B10" s="231" t="s">
        <v>84</v>
      </c>
      <c r="C10" s="29">
        <v>50</v>
      </c>
      <c r="D10" s="29">
        <v>50</v>
      </c>
      <c r="E10" s="30">
        <f>D10/C10</f>
        <v>1</v>
      </c>
      <c r="F10" s="80">
        <v>9</v>
      </c>
      <c r="G10" s="31">
        <f>F10/D10</f>
        <v>0.18</v>
      </c>
      <c r="H10" s="81">
        <v>33</v>
      </c>
      <c r="I10" s="31">
        <f>H10/C10</f>
        <v>0.66</v>
      </c>
      <c r="J10" s="82">
        <v>8</v>
      </c>
      <c r="K10" s="31">
        <f>J10/C10</f>
        <v>0.16</v>
      </c>
      <c r="L10" s="82">
        <v>0</v>
      </c>
      <c r="M10" s="31">
        <f>L10/C10</f>
        <v>0</v>
      </c>
      <c r="N10" s="29">
        <f>SUM(H10,F10)</f>
        <v>42</v>
      </c>
      <c r="O10" s="32">
        <f>N10/C10</f>
        <v>0.84</v>
      </c>
    </row>
    <row r="11" spans="1:15" ht="15.75" x14ac:dyDescent="0.25">
      <c r="A11" s="77">
        <v>2</v>
      </c>
      <c r="B11" s="134" t="s">
        <v>28</v>
      </c>
      <c r="C11" s="35">
        <v>50</v>
      </c>
      <c r="D11" s="35">
        <v>50</v>
      </c>
      <c r="E11" s="33">
        <f t="shared" ref="E11:E18" si="0">D11/C11</f>
        <v>1</v>
      </c>
      <c r="F11" s="83">
        <v>6</v>
      </c>
      <c r="G11" s="34">
        <f t="shared" ref="G11:G18" si="1">F11/D11</f>
        <v>0.12</v>
      </c>
      <c r="H11" s="84">
        <v>27</v>
      </c>
      <c r="I11" s="34">
        <f t="shared" ref="I11:I18" si="2">H11/C11</f>
        <v>0.54</v>
      </c>
      <c r="J11" s="85">
        <v>14</v>
      </c>
      <c r="K11" s="34">
        <f t="shared" ref="K11:K18" si="3">J11/C11</f>
        <v>0.28000000000000003</v>
      </c>
      <c r="L11" s="85">
        <v>3</v>
      </c>
      <c r="M11" s="34">
        <f t="shared" ref="M11:M18" si="4">L11/C11</f>
        <v>0.06</v>
      </c>
      <c r="N11" s="35">
        <f t="shared" ref="N11:N25" si="5">SUM(H11,F11)</f>
        <v>33</v>
      </c>
      <c r="O11" s="36">
        <f t="shared" ref="O11:O18" si="6">N11/C11</f>
        <v>0.66</v>
      </c>
    </row>
    <row r="12" spans="1:15" ht="15.75" x14ac:dyDescent="0.25">
      <c r="A12" s="77">
        <v>3</v>
      </c>
      <c r="B12" s="134" t="s">
        <v>20</v>
      </c>
      <c r="C12" s="35">
        <v>50</v>
      </c>
      <c r="D12" s="35">
        <v>50</v>
      </c>
      <c r="E12" s="33">
        <f t="shared" si="0"/>
        <v>1</v>
      </c>
      <c r="F12" s="83">
        <v>21</v>
      </c>
      <c r="G12" s="34">
        <f t="shared" si="1"/>
        <v>0.42</v>
      </c>
      <c r="H12" s="84">
        <v>21</v>
      </c>
      <c r="I12" s="34">
        <f t="shared" si="2"/>
        <v>0.42</v>
      </c>
      <c r="J12" s="85">
        <v>8</v>
      </c>
      <c r="K12" s="34">
        <f t="shared" si="3"/>
        <v>0.16</v>
      </c>
      <c r="L12" s="85">
        <v>0</v>
      </c>
      <c r="M12" s="34">
        <f t="shared" si="4"/>
        <v>0</v>
      </c>
      <c r="N12" s="35">
        <f t="shared" si="5"/>
        <v>42</v>
      </c>
      <c r="O12" s="36">
        <f t="shared" si="6"/>
        <v>0.84</v>
      </c>
    </row>
    <row r="13" spans="1:15" ht="15.75" x14ac:dyDescent="0.25">
      <c r="A13" s="77">
        <v>4</v>
      </c>
      <c r="B13" s="134" t="s">
        <v>24</v>
      </c>
      <c r="C13" s="35">
        <v>50</v>
      </c>
      <c r="D13" s="35">
        <v>50</v>
      </c>
      <c r="E13" s="33">
        <f t="shared" si="0"/>
        <v>1</v>
      </c>
      <c r="F13" s="83">
        <v>30</v>
      </c>
      <c r="G13" s="34">
        <f t="shared" si="1"/>
        <v>0.6</v>
      </c>
      <c r="H13" s="84">
        <v>19</v>
      </c>
      <c r="I13" s="34">
        <f t="shared" si="2"/>
        <v>0.38</v>
      </c>
      <c r="J13" s="85">
        <v>0</v>
      </c>
      <c r="K13" s="34">
        <f t="shared" si="3"/>
        <v>0</v>
      </c>
      <c r="L13" s="85">
        <v>1</v>
      </c>
      <c r="M13" s="34">
        <f t="shared" si="4"/>
        <v>0.02</v>
      </c>
      <c r="N13" s="35">
        <f t="shared" si="5"/>
        <v>49</v>
      </c>
      <c r="O13" s="36">
        <f t="shared" si="6"/>
        <v>0.98</v>
      </c>
    </row>
    <row r="14" spans="1:15" ht="15.75" x14ac:dyDescent="0.25">
      <c r="A14" s="77">
        <v>5</v>
      </c>
      <c r="B14" s="134" t="s">
        <v>89</v>
      </c>
      <c r="C14" s="35">
        <v>50</v>
      </c>
      <c r="D14" s="35">
        <v>50</v>
      </c>
      <c r="E14" s="33">
        <f t="shared" si="0"/>
        <v>1</v>
      </c>
      <c r="F14" s="83">
        <v>7</v>
      </c>
      <c r="G14" s="34">
        <f t="shared" si="1"/>
        <v>0.14000000000000001</v>
      </c>
      <c r="H14" s="84">
        <v>25</v>
      </c>
      <c r="I14" s="34">
        <f t="shared" si="2"/>
        <v>0.5</v>
      </c>
      <c r="J14" s="85">
        <v>14</v>
      </c>
      <c r="K14" s="34">
        <f t="shared" si="3"/>
        <v>0.28000000000000003</v>
      </c>
      <c r="L14" s="85">
        <v>4</v>
      </c>
      <c r="M14" s="34">
        <f t="shared" si="4"/>
        <v>0.08</v>
      </c>
      <c r="N14" s="35">
        <f t="shared" si="5"/>
        <v>32</v>
      </c>
      <c r="O14" s="36">
        <f t="shared" si="6"/>
        <v>0.64</v>
      </c>
    </row>
    <row r="15" spans="1:15" ht="15.75" x14ac:dyDescent="0.25">
      <c r="A15" s="77">
        <v>6</v>
      </c>
      <c r="B15" s="134" t="s">
        <v>31</v>
      </c>
      <c r="C15" s="35">
        <v>50</v>
      </c>
      <c r="D15" s="35">
        <v>50</v>
      </c>
      <c r="E15" s="33">
        <f t="shared" si="0"/>
        <v>1</v>
      </c>
      <c r="F15" s="83">
        <v>11</v>
      </c>
      <c r="G15" s="34">
        <f t="shared" si="1"/>
        <v>0.22</v>
      </c>
      <c r="H15" s="84">
        <v>21</v>
      </c>
      <c r="I15" s="34">
        <f t="shared" si="2"/>
        <v>0.42</v>
      </c>
      <c r="J15" s="85">
        <v>14</v>
      </c>
      <c r="K15" s="34">
        <f t="shared" si="3"/>
        <v>0.28000000000000003</v>
      </c>
      <c r="L15" s="85">
        <v>4</v>
      </c>
      <c r="M15" s="34">
        <f t="shared" si="4"/>
        <v>0.08</v>
      </c>
      <c r="N15" s="35">
        <f t="shared" si="5"/>
        <v>32</v>
      </c>
      <c r="O15" s="36">
        <f t="shared" si="6"/>
        <v>0.64</v>
      </c>
    </row>
    <row r="16" spans="1:15" ht="31.5" x14ac:dyDescent="0.25">
      <c r="A16" s="11">
        <v>7</v>
      </c>
      <c r="B16" s="41" t="s">
        <v>18</v>
      </c>
      <c r="C16" s="2">
        <v>50</v>
      </c>
      <c r="D16" s="2">
        <v>50</v>
      </c>
      <c r="E16" s="4">
        <f t="shared" si="0"/>
        <v>1</v>
      </c>
      <c r="F16" s="72">
        <v>1</v>
      </c>
      <c r="G16" s="3">
        <f t="shared" si="1"/>
        <v>0.02</v>
      </c>
      <c r="H16" s="249">
        <v>27</v>
      </c>
      <c r="I16" s="3">
        <f t="shared" si="2"/>
        <v>0.54</v>
      </c>
      <c r="J16" s="86">
        <v>18</v>
      </c>
      <c r="K16" s="3">
        <f t="shared" si="3"/>
        <v>0.36</v>
      </c>
      <c r="L16" s="86">
        <v>4</v>
      </c>
      <c r="M16" s="3">
        <f t="shared" si="4"/>
        <v>0.08</v>
      </c>
      <c r="N16" s="2">
        <f t="shared" si="5"/>
        <v>28</v>
      </c>
      <c r="O16" s="12">
        <f t="shared" si="6"/>
        <v>0.56000000000000005</v>
      </c>
    </row>
    <row r="17" spans="1:15" ht="15.75" x14ac:dyDescent="0.25">
      <c r="A17" s="78">
        <v>3</v>
      </c>
      <c r="B17" s="134" t="s">
        <v>90</v>
      </c>
      <c r="C17" s="35">
        <v>50</v>
      </c>
      <c r="D17" s="35">
        <v>50</v>
      </c>
      <c r="E17" s="33">
        <f t="shared" si="0"/>
        <v>1</v>
      </c>
      <c r="F17" s="83">
        <v>0</v>
      </c>
      <c r="G17" s="34">
        <f t="shared" si="1"/>
        <v>0</v>
      </c>
      <c r="H17" s="84">
        <v>27</v>
      </c>
      <c r="I17" s="34">
        <f t="shared" si="2"/>
        <v>0.54</v>
      </c>
      <c r="J17" s="85">
        <v>20</v>
      </c>
      <c r="K17" s="34">
        <f t="shared" si="3"/>
        <v>0.4</v>
      </c>
      <c r="L17" s="85">
        <v>3</v>
      </c>
      <c r="M17" s="34">
        <f t="shared" si="4"/>
        <v>0.06</v>
      </c>
      <c r="N17" s="35">
        <f t="shared" si="5"/>
        <v>27</v>
      </c>
      <c r="O17" s="36">
        <f t="shared" si="6"/>
        <v>0.54</v>
      </c>
    </row>
    <row r="18" spans="1:15" ht="15.75" x14ac:dyDescent="0.25">
      <c r="A18" s="78">
        <v>4</v>
      </c>
      <c r="B18" s="134" t="s">
        <v>38</v>
      </c>
      <c r="C18" s="35">
        <v>50</v>
      </c>
      <c r="D18" s="35">
        <v>50</v>
      </c>
      <c r="E18" s="33">
        <f t="shared" si="0"/>
        <v>1</v>
      </c>
      <c r="F18" s="83">
        <v>3</v>
      </c>
      <c r="G18" s="34">
        <f t="shared" si="1"/>
        <v>0.06</v>
      </c>
      <c r="H18" s="84">
        <v>27</v>
      </c>
      <c r="I18" s="34">
        <f t="shared" si="2"/>
        <v>0.54</v>
      </c>
      <c r="J18" s="85">
        <v>17</v>
      </c>
      <c r="K18" s="34">
        <f t="shared" si="3"/>
        <v>0.34</v>
      </c>
      <c r="L18" s="85">
        <v>3</v>
      </c>
      <c r="M18" s="34">
        <f t="shared" si="4"/>
        <v>0.06</v>
      </c>
      <c r="N18" s="35">
        <f t="shared" si="5"/>
        <v>30</v>
      </c>
      <c r="O18" s="36">
        <f t="shared" si="6"/>
        <v>0.6</v>
      </c>
    </row>
    <row r="19" spans="1:15" ht="15.75" x14ac:dyDescent="0.25">
      <c r="A19" s="18">
        <v>5</v>
      </c>
      <c r="B19" s="105" t="s">
        <v>29</v>
      </c>
      <c r="C19" s="35">
        <v>50</v>
      </c>
      <c r="D19" s="35">
        <v>50</v>
      </c>
      <c r="E19" s="117">
        <f t="shared" ref="E19:E52" si="7">D19/C19</f>
        <v>1</v>
      </c>
      <c r="F19" s="115">
        <v>5</v>
      </c>
      <c r="G19" s="116">
        <f t="shared" ref="G19:G52" si="8">F19/D19</f>
        <v>0.1</v>
      </c>
      <c r="H19" s="38">
        <v>31</v>
      </c>
      <c r="I19" s="116">
        <f t="shared" ref="I19:I52" si="9">H19/C19</f>
        <v>0.62</v>
      </c>
      <c r="J19" s="38">
        <v>12</v>
      </c>
      <c r="K19" s="116">
        <f t="shared" ref="K19:K52" si="10">J19/C19</f>
        <v>0.24</v>
      </c>
      <c r="L19" s="38">
        <v>2</v>
      </c>
      <c r="M19" s="116">
        <f t="shared" ref="M19:M52" si="11">L19/C19</f>
        <v>0.04</v>
      </c>
      <c r="N19" s="115">
        <f>SUM(H19,F19)</f>
        <v>36</v>
      </c>
      <c r="O19" s="28">
        <f t="shared" ref="O19:O52" si="12">N19/C19</f>
        <v>0.72</v>
      </c>
    </row>
    <row r="20" spans="1:15" ht="15.75" x14ac:dyDescent="0.25">
      <c r="A20" s="11">
        <v>6</v>
      </c>
      <c r="B20" s="130" t="s">
        <v>17</v>
      </c>
      <c r="C20" s="35">
        <v>50</v>
      </c>
      <c r="D20" s="35">
        <v>50</v>
      </c>
      <c r="E20" s="4">
        <f t="shared" si="7"/>
        <v>1</v>
      </c>
      <c r="F20" s="2">
        <v>49</v>
      </c>
      <c r="G20" s="3">
        <f t="shared" si="8"/>
        <v>0.98</v>
      </c>
      <c r="H20" s="39">
        <v>0</v>
      </c>
      <c r="I20" s="3">
        <f t="shared" si="9"/>
        <v>0</v>
      </c>
      <c r="J20" s="39">
        <v>0</v>
      </c>
      <c r="K20" s="3">
        <f t="shared" si="10"/>
        <v>0</v>
      </c>
      <c r="L20" s="39">
        <v>1</v>
      </c>
      <c r="M20" s="3">
        <f t="shared" si="11"/>
        <v>0.02</v>
      </c>
      <c r="N20" s="2">
        <f t="shared" si="5"/>
        <v>49</v>
      </c>
      <c r="O20" s="12">
        <f t="shared" si="12"/>
        <v>0.98</v>
      </c>
    </row>
    <row r="21" spans="1:15" ht="16.5" thickBot="1" x14ac:dyDescent="0.3">
      <c r="A21" s="13">
        <v>7</v>
      </c>
      <c r="B21" s="129" t="s">
        <v>19</v>
      </c>
      <c r="C21" s="14">
        <v>50</v>
      </c>
      <c r="D21" s="14">
        <v>50</v>
      </c>
      <c r="E21" s="15">
        <f t="shared" si="7"/>
        <v>1</v>
      </c>
      <c r="F21" s="14">
        <v>19</v>
      </c>
      <c r="G21" s="16">
        <f t="shared" si="8"/>
        <v>0.38</v>
      </c>
      <c r="H21" s="66">
        <v>25</v>
      </c>
      <c r="I21" s="16">
        <f t="shared" si="9"/>
        <v>0.5</v>
      </c>
      <c r="J21" s="66">
        <v>6</v>
      </c>
      <c r="K21" s="16">
        <f t="shared" si="10"/>
        <v>0.12</v>
      </c>
      <c r="L21" s="66">
        <v>0</v>
      </c>
      <c r="M21" s="16">
        <f t="shared" si="11"/>
        <v>0</v>
      </c>
      <c r="N21" s="14">
        <f t="shared" si="5"/>
        <v>44</v>
      </c>
      <c r="O21" s="17">
        <f t="shared" si="12"/>
        <v>0.88</v>
      </c>
    </row>
    <row r="22" spans="1:15" ht="15.75" x14ac:dyDescent="0.25">
      <c r="A22" s="18">
        <v>8</v>
      </c>
      <c r="B22" s="105" t="s">
        <v>76</v>
      </c>
      <c r="C22" s="115">
        <v>34</v>
      </c>
      <c r="D22" s="115">
        <v>34</v>
      </c>
      <c r="E22" s="117">
        <f t="shared" si="7"/>
        <v>1</v>
      </c>
      <c r="F22" s="115">
        <v>17</v>
      </c>
      <c r="G22" s="116">
        <f t="shared" si="8"/>
        <v>0.5</v>
      </c>
      <c r="H22" s="38">
        <v>12</v>
      </c>
      <c r="I22" s="116">
        <f t="shared" si="9"/>
        <v>0.35294117647058826</v>
      </c>
      <c r="J22" s="38">
        <v>4</v>
      </c>
      <c r="K22" s="116">
        <f t="shared" si="10"/>
        <v>0.11764705882352941</v>
      </c>
      <c r="L22" s="38">
        <v>1</v>
      </c>
      <c r="M22" s="116">
        <f t="shared" si="11"/>
        <v>2.9411764705882353E-2</v>
      </c>
      <c r="N22" s="115">
        <f t="shared" si="5"/>
        <v>29</v>
      </c>
      <c r="O22" s="28">
        <f t="shared" si="12"/>
        <v>0.8529411764705882</v>
      </c>
    </row>
    <row r="23" spans="1:15" ht="15.75" x14ac:dyDescent="0.25">
      <c r="A23" s="11">
        <v>9</v>
      </c>
      <c r="B23" s="41" t="s">
        <v>28</v>
      </c>
      <c r="C23" s="2">
        <v>34</v>
      </c>
      <c r="D23" s="2">
        <v>34</v>
      </c>
      <c r="E23" s="4">
        <f t="shared" si="7"/>
        <v>1</v>
      </c>
      <c r="F23" s="2">
        <v>8</v>
      </c>
      <c r="G23" s="3">
        <f t="shared" si="8"/>
        <v>0.23529411764705882</v>
      </c>
      <c r="H23" s="39">
        <v>16</v>
      </c>
      <c r="I23" s="3">
        <f t="shared" si="9"/>
        <v>0.47058823529411764</v>
      </c>
      <c r="J23" s="39">
        <v>8</v>
      </c>
      <c r="K23" s="3">
        <f t="shared" si="10"/>
        <v>0.23529411764705882</v>
      </c>
      <c r="L23" s="39">
        <v>2</v>
      </c>
      <c r="M23" s="3">
        <f t="shared" si="11"/>
        <v>5.8823529411764705E-2</v>
      </c>
      <c r="N23" s="2">
        <f t="shared" si="5"/>
        <v>24</v>
      </c>
      <c r="O23" s="12">
        <f t="shared" si="12"/>
        <v>0.70588235294117652</v>
      </c>
    </row>
    <row r="24" spans="1:15" ht="15.75" x14ac:dyDescent="0.25">
      <c r="A24" s="11">
        <v>10</v>
      </c>
      <c r="B24" s="41" t="s">
        <v>41</v>
      </c>
      <c r="C24" s="2">
        <v>34</v>
      </c>
      <c r="D24" s="2">
        <v>34</v>
      </c>
      <c r="E24" s="4">
        <f t="shared" si="7"/>
        <v>1</v>
      </c>
      <c r="F24" s="2">
        <v>12</v>
      </c>
      <c r="G24" s="3">
        <f t="shared" si="8"/>
        <v>0.35294117647058826</v>
      </c>
      <c r="H24" s="39">
        <v>17</v>
      </c>
      <c r="I24" s="3">
        <f t="shared" si="9"/>
        <v>0.5</v>
      </c>
      <c r="J24" s="39">
        <v>4</v>
      </c>
      <c r="K24" s="3">
        <f t="shared" si="10"/>
        <v>0.11764705882352941</v>
      </c>
      <c r="L24" s="39">
        <v>1</v>
      </c>
      <c r="M24" s="3">
        <f t="shared" si="11"/>
        <v>2.9411764705882353E-2</v>
      </c>
      <c r="N24" s="2">
        <f t="shared" si="5"/>
        <v>29</v>
      </c>
      <c r="O24" s="3">
        <f t="shared" si="12"/>
        <v>0.8529411764705882</v>
      </c>
    </row>
    <row r="25" spans="1:15" ht="15.75" x14ac:dyDescent="0.25">
      <c r="A25" s="2">
        <v>11</v>
      </c>
      <c r="B25" s="130" t="s">
        <v>39</v>
      </c>
      <c r="C25" s="2">
        <v>34</v>
      </c>
      <c r="D25" s="2">
        <v>34</v>
      </c>
      <c r="E25" s="4">
        <f t="shared" si="7"/>
        <v>1</v>
      </c>
      <c r="F25" s="2">
        <v>11</v>
      </c>
      <c r="G25" s="3">
        <f t="shared" si="8"/>
        <v>0.3235294117647059</v>
      </c>
      <c r="H25" s="39">
        <v>16</v>
      </c>
      <c r="I25" s="3">
        <f t="shared" si="9"/>
        <v>0.47058823529411764</v>
      </c>
      <c r="J25" s="39">
        <v>5</v>
      </c>
      <c r="K25" s="3">
        <f t="shared" si="10"/>
        <v>0.14705882352941177</v>
      </c>
      <c r="L25" s="39">
        <v>2</v>
      </c>
      <c r="M25" s="3">
        <f t="shared" si="11"/>
        <v>5.8823529411764705E-2</v>
      </c>
      <c r="N25" s="2">
        <f t="shared" si="5"/>
        <v>27</v>
      </c>
      <c r="O25" s="3">
        <f t="shared" si="12"/>
        <v>0.79411764705882348</v>
      </c>
    </row>
    <row r="26" spans="1:15" ht="15.75" x14ac:dyDescent="0.25">
      <c r="A26" s="18">
        <v>12</v>
      </c>
      <c r="B26" s="41" t="s">
        <v>17</v>
      </c>
      <c r="C26" s="2">
        <v>34</v>
      </c>
      <c r="D26" s="2">
        <v>34</v>
      </c>
      <c r="E26" s="4">
        <f t="shared" si="7"/>
        <v>1</v>
      </c>
      <c r="F26" s="86">
        <v>31</v>
      </c>
      <c r="G26" s="3">
        <f t="shared" si="8"/>
        <v>0.91176470588235292</v>
      </c>
      <c r="H26" s="86">
        <v>0</v>
      </c>
      <c r="I26" s="3">
        <f t="shared" si="9"/>
        <v>0</v>
      </c>
      <c r="J26" s="86">
        <v>0</v>
      </c>
      <c r="K26" s="3">
        <f t="shared" si="10"/>
        <v>0</v>
      </c>
      <c r="L26" s="86">
        <v>3</v>
      </c>
      <c r="M26" s="3">
        <f t="shared" si="11"/>
        <v>8.8235294117647065E-2</v>
      </c>
      <c r="N26" s="2">
        <f>SUM(F26+H26)</f>
        <v>31</v>
      </c>
      <c r="O26" s="3">
        <f t="shared" si="12"/>
        <v>0.91176470588235292</v>
      </c>
    </row>
    <row r="27" spans="1:15" ht="15.75" x14ac:dyDescent="0.25">
      <c r="A27" s="11">
        <v>13</v>
      </c>
      <c r="B27" s="41" t="s">
        <v>24</v>
      </c>
      <c r="C27" s="2">
        <v>34</v>
      </c>
      <c r="D27" s="2">
        <v>34</v>
      </c>
      <c r="E27" s="4">
        <f t="shared" si="7"/>
        <v>1</v>
      </c>
      <c r="F27" s="86">
        <v>18</v>
      </c>
      <c r="G27" s="3">
        <f t="shared" si="8"/>
        <v>0.52941176470588236</v>
      </c>
      <c r="H27" s="86">
        <v>8</v>
      </c>
      <c r="I27" s="3">
        <f t="shared" si="9"/>
        <v>0.23529411764705882</v>
      </c>
      <c r="J27" s="86">
        <v>7</v>
      </c>
      <c r="K27" s="3">
        <f t="shared" si="10"/>
        <v>0.20588235294117646</v>
      </c>
      <c r="L27" s="86">
        <v>1</v>
      </c>
      <c r="M27" s="3">
        <f t="shared" si="11"/>
        <v>2.9411764705882353E-2</v>
      </c>
      <c r="N27" s="2">
        <f t="shared" ref="N27:N52" si="13">SUM(F27+H27)</f>
        <v>26</v>
      </c>
      <c r="O27" s="3">
        <f t="shared" si="12"/>
        <v>0.76470588235294112</v>
      </c>
    </row>
    <row r="28" spans="1:15" ht="48" customHeight="1" x14ac:dyDescent="0.25">
      <c r="A28" s="11">
        <v>14</v>
      </c>
      <c r="B28" s="41" t="s">
        <v>40</v>
      </c>
      <c r="C28" s="2">
        <v>34</v>
      </c>
      <c r="D28" s="2">
        <v>34</v>
      </c>
      <c r="E28" s="4">
        <f t="shared" si="7"/>
        <v>1</v>
      </c>
      <c r="F28" s="86">
        <v>18</v>
      </c>
      <c r="G28" s="3">
        <f t="shared" si="8"/>
        <v>0.52941176470588236</v>
      </c>
      <c r="H28" s="86">
        <v>10</v>
      </c>
      <c r="I28" s="3">
        <f t="shared" si="9"/>
        <v>0.29411764705882354</v>
      </c>
      <c r="J28" s="86">
        <v>4</v>
      </c>
      <c r="K28" s="3">
        <f t="shared" si="10"/>
        <v>0.11764705882352941</v>
      </c>
      <c r="L28" s="86">
        <v>2</v>
      </c>
      <c r="M28" s="3">
        <f t="shared" si="11"/>
        <v>5.8823529411764705E-2</v>
      </c>
      <c r="N28" s="2">
        <f t="shared" si="13"/>
        <v>28</v>
      </c>
      <c r="O28" s="3">
        <f t="shared" si="12"/>
        <v>0.82352941176470584</v>
      </c>
    </row>
    <row r="29" spans="1:15" ht="31.5" x14ac:dyDescent="0.25">
      <c r="A29" s="11">
        <v>15</v>
      </c>
      <c r="B29" s="41" t="s">
        <v>62</v>
      </c>
      <c r="C29" s="2">
        <v>34</v>
      </c>
      <c r="D29" s="2">
        <v>34</v>
      </c>
      <c r="E29" s="4">
        <f t="shared" si="7"/>
        <v>1</v>
      </c>
      <c r="F29" s="86">
        <v>19</v>
      </c>
      <c r="G29" s="3">
        <f t="shared" si="8"/>
        <v>0.55882352941176472</v>
      </c>
      <c r="H29" s="86">
        <v>11</v>
      </c>
      <c r="I29" s="3">
        <f t="shared" si="9"/>
        <v>0.3235294117647059</v>
      </c>
      <c r="J29" s="86">
        <v>2</v>
      </c>
      <c r="K29" s="3">
        <f t="shared" si="10"/>
        <v>5.8823529411764705E-2</v>
      </c>
      <c r="L29" s="86">
        <v>2</v>
      </c>
      <c r="M29" s="3">
        <f t="shared" si="11"/>
        <v>5.8823529411764705E-2</v>
      </c>
      <c r="N29" s="2">
        <f t="shared" si="13"/>
        <v>30</v>
      </c>
      <c r="O29" s="3">
        <f t="shared" si="12"/>
        <v>0.88235294117647056</v>
      </c>
    </row>
    <row r="30" spans="1:15" ht="16.5" customHeight="1" x14ac:dyDescent="0.25">
      <c r="A30" s="2">
        <v>16</v>
      </c>
      <c r="B30" s="130" t="s">
        <v>31</v>
      </c>
      <c r="C30" s="2">
        <v>34</v>
      </c>
      <c r="D30" s="2">
        <v>34</v>
      </c>
      <c r="E30" s="4">
        <f t="shared" si="7"/>
        <v>1</v>
      </c>
      <c r="F30" s="86">
        <v>14</v>
      </c>
      <c r="G30" s="3">
        <f t="shared" si="8"/>
        <v>0.41176470588235292</v>
      </c>
      <c r="H30" s="86">
        <v>16</v>
      </c>
      <c r="I30" s="3">
        <f t="shared" si="9"/>
        <v>0.47058823529411764</v>
      </c>
      <c r="J30" s="86">
        <v>3</v>
      </c>
      <c r="K30" s="3">
        <f t="shared" si="10"/>
        <v>8.8235294117647065E-2</v>
      </c>
      <c r="L30" s="86">
        <v>1</v>
      </c>
      <c r="M30" s="3">
        <f t="shared" si="11"/>
        <v>2.9411764705882353E-2</v>
      </c>
      <c r="N30" s="2">
        <f t="shared" si="13"/>
        <v>30</v>
      </c>
      <c r="O30" s="3">
        <f t="shared" si="12"/>
        <v>0.88235294117647056</v>
      </c>
    </row>
    <row r="31" spans="1:15" ht="33" customHeight="1" thickBot="1" x14ac:dyDescent="0.3">
      <c r="A31" s="14">
        <v>17</v>
      </c>
      <c r="B31" s="129" t="s">
        <v>37</v>
      </c>
      <c r="C31" s="14">
        <v>34</v>
      </c>
      <c r="D31" s="14">
        <v>34</v>
      </c>
      <c r="E31" s="15">
        <f t="shared" si="7"/>
        <v>1</v>
      </c>
      <c r="F31" s="87">
        <v>10</v>
      </c>
      <c r="G31" s="16">
        <f t="shared" si="8"/>
        <v>0.29411764705882354</v>
      </c>
      <c r="H31" s="87">
        <v>11</v>
      </c>
      <c r="I31" s="16">
        <f t="shared" si="9"/>
        <v>0.3235294117647059</v>
      </c>
      <c r="J31" s="87">
        <v>6</v>
      </c>
      <c r="K31" s="16">
        <f t="shared" si="10"/>
        <v>0.17647058823529413</v>
      </c>
      <c r="L31" s="87">
        <v>7</v>
      </c>
      <c r="M31" s="16">
        <f t="shared" si="11"/>
        <v>0.20588235294117646</v>
      </c>
      <c r="N31" s="14">
        <f t="shared" si="13"/>
        <v>21</v>
      </c>
      <c r="O31" s="16">
        <f t="shared" si="12"/>
        <v>0.61764705882352944</v>
      </c>
    </row>
    <row r="32" spans="1:15" ht="18" customHeight="1" x14ac:dyDescent="0.25">
      <c r="A32" s="115">
        <v>18</v>
      </c>
      <c r="B32" s="105" t="s">
        <v>76</v>
      </c>
      <c r="C32" s="115">
        <v>43</v>
      </c>
      <c r="D32" s="115">
        <v>43</v>
      </c>
      <c r="E32" s="117">
        <f t="shared" si="7"/>
        <v>1</v>
      </c>
      <c r="F32" s="124">
        <v>29</v>
      </c>
      <c r="G32" s="116">
        <f t="shared" si="8"/>
        <v>0.67441860465116277</v>
      </c>
      <c r="H32" s="124">
        <v>5</v>
      </c>
      <c r="I32" s="116">
        <f t="shared" si="9"/>
        <v>0.11627906976744186</v>
      </c>
      <c r="J32" s="124">
        <v>6</v>
      </c>
      <c r="K32" s="116">
        <f t="shared" si="10"/>
        <v>0.13953488372093023</v>
      </c>
      <c r="L32" s="124">
        <v>3</v>
      </c>
      <c r="M32" s="116">
        <f t="shared" si="11"/>
        <v>6.9767441860465115E-2</v>
      </c>
      <c r="N32" s="115">
        <f t="shared" si="13"/>
        <v>34</v>
      </c>
      <c r="O32" s="116">
        <f t="shared" si="12"/>
        <v>0.79069767441860461</v>
      </c>
    </row>
    <row r="33" spans="1:15" ht="15.75" customHeight="1" x14ac:dyDescent="0.25">
      <c r="A33" s="2">
        <v>19</v>
      </c>
      <c r="B33" s="41" t="s">
        <v>23</v>
      </c>
      <c r="C33" s="2">
        <v>43</v>
      </c>
      <c r="D33" s="2">
        <v>43</v>
      </c>
      <c r="E33" s="4">
        <f t="shared" si="7"/>
        <v>1</v>
      </c>
      <c r="F33" s="86">
        <v>28</v>
      </c>
      <c r="G33" s="3">
        <f t="shared" si="8"/>
        <v>0.65116279069767447</v>
      </c>
      <c r="H33" s="86">
        <v>11</v>
      </c>
      <c r="I33" s="3">
        <f t="shared" si="9"/>
        <v>0.2558139534883721</v>
      </c>
      <c r="J33" s="86">
        <v>3</v>
      </c>
      <c r="K33" s="3">
        <f t="shared" si="10"/>
        <v>6.9767441860465115E-2</v>
      </c>
      <c r="L33" s="86">
        <v>1</v>
      </c>
      <c r="M33" s="3">
        <f t="shared" si="11"/>
        <v>2.3255813953488372E-2</v>
      </c>
      <c r="N33" s="2">
        <f t="shared" si="13"/>
        <v>39</v>
      </c>
      <c r="O33" s="3">
        <f t="shared" si="12"/>
        <v>0.90697674418604646</v>
      </c>
    </row>
    <row r="34" spans="1:15" ht="15.75" customHeight="1" x14ac:dyDescent="0.25">
      <c r="A34" s="2">
        <v>20</v>
      </c>
      <c r="B34" s="41" t="s">
        <v>28</v>
      </c>
      <c r="C34" s="2">
        <v>43</v>
      </c>
      <c r="D34" s="2">
        <v>43</v>
      </c>
      <c r="E34" s="4">
        <f t="shared" si="7"/>
        <v>1</v>
      </c>
      <c r="F34" s="86">
        <v>19</v>
      </c>
      <c r="G34" s="3">
        <f t="shared" si="8"/>
        <v>0.44186046511627908</v>
      </c>
      <c r="H34" s="86">
        <v>17</v>
      </c>
      <c r="I34" s="3">
        <f t="shared" si="9"/>
        <v>0.39534883720930231</v>
      </c>
      <c r="J34" s="86">
        <v>6</v>
      </c>
      <c r="K34" s="3">
        <f t="shared" si="10"/>
        <v>0.13953488372093023</v>
      </c>
      <c r="L34" s="86">
        <v>1</v>
      </c>
      <c r="M34" s="3">
        <f t="shared" si="11"/>
        <v>2.3255813953488372E-2</v>
      </c>
      <c r="N34" s="2">
        <f t="shared" si="13"/>
        <v>36</v>
      </c>
      <c r="O34" s="3">
        <f t="shared" si="12"/>
        <v>0.83720930232558144</v>
      </c>
    </row>
    <row r="35" spans="1:15" ht="64.5" customHeight="1" x14ac:dyDescent="0.25">
      <c r="A35" s="2">
        <v>21</v>
      </c>
      <c r="B35" s="41" t="s">
        <v>141</v>
      </c>
      <c r="C35" s="2">
        <v>43</v>
      </c>
      <c r="D35" s="2">
        <v>43</v>
      </c>
      <c r="E35" s="4">
        <f t="shared" si="7"/>
        <v>1</v>
      </c>
      <c r="F35" s="86">
        <v>24</v>
      </c>
      <c r="G35" s="3">
        <f t="shared" si="8"/>
        <v>0.55813953488372092</v>
      </c>
      <c r="H35" s="86">
        <v>10</v>
      </c>
      <c r="I35" s="3">
        <f t="shared" si="9"/>
        <v>0.23255813953488372</v>
      </c>
      <c r="J35" s="86">
        <v>4</v>
      </c>
      <c r="K35" s="3">
        <f t="shared" si="10"/>
        <v>9.3023255813953487E-2</v>
      </c>
      <c r="L35" s="86">
        <v>5</v>
      </c>
      <c r="M35" s="3">
        <f t="shared" si="11"/>
        <v>0.11627906976744186</v>
      </c>
      <c r="N35" s="2">
        <f t="shared" si="13"/>
        <v>34</v>
      </c>
      <c r="O35" s="3">
        <f t="shared" si="12"/>
        <v>0.79069767441860461</v>
      </c>
    </row>
    <row r="36" spans="1:15" ht="83.25" customHeight="1" x14ac:dyDescent="0.25">
      <c r="A36" s="2">
        <v>22</v>
      </c>
      <c r="B36" s="41" t="s">
        <v>142</v>
      </c>
      <c r="C36" s="2">
        <v>43</v>
      </c>
      <c r="D36" s="2">
        <v>43</v>
      </c>
      <c r="E36" s="4">
        <f t="shared" si="7"/>
        <v>1</v>
      </c>
      <c r="F36" s="86">
        <v>22</v>
      </c>
      <c r="G36" s="3">
        <f t="shared" si="8"/>
        <v>0.51162790697674421</v>
      </c>
      <c r="H36" s="86">
        <v>10</v>
      </c>
      <c r="I36" s="3">
        <f t="shared" si="9"/>
        <v>0.23255813953488372</v>
      </c>
      <c r="J36" s="86">
        <v>5</v>
      </c>
      <c r="K36" s="3">
        <f t="shared" si="10"/>
        <v>0.11627906976744186</v>
      </c>
      <c r="L36" s="86">
        <v>6</v>
      </c>
      <c r="M36" s="3">
        <f t="shared" si="11"/>
        <v>0.13953488372093023</v>
      </c>
      <c r="N36" s="2">
        <f t="shared" si="13"/>
        <v>32</v>
      </c>
      <c r="O36" s="3">
        <f t="shared" si="12"/>
        <v>0.7441860465116279</v>
      </c>
    </row>
    <row r="37" spans="1:15" ht="80.25" customHeight="1" x14ac:dyDescent="0.25">
      <c r="A37" s="2">
        <v>23</v>
      </c>
      <c r="B37" s="41" t="s">
        <v>179</v>
      </c>
      <c r="C37" s="2">
        <v>43</v>
      </c>
      <c r="D37" s="2">
        <v>43</v>
      </c>
      <c r="E37" s="4">
        <f t="shared" si="7"/>
        <v>1</v>
      </c>
      <c r="F37" s="86">
        <v>31</v>
      </c>
      <c r="G37" s="3">
        <f t="shared" si="8"/>
        <v>0.72093023255813948</v>
      </c>
      <c r="H37" s="86">
        <v>4</v>
      </c>
      <c r="I37" s="3">
        <f t="shared" si="9"/>
        <v>9.3023255813953487E-2</v>
      </c>
      <c r="J37" s="86">
        <v>3</v>
      </c>
      <c r="K37" s="3">
        <f t="shared" si="10"/>
        <v>6.9767441860465115E-2</v>
      </c>
      <c r="L37" s="86">
        <v>5</v>
      </c>
      <c r="M37" s="3">
        <f t="shared" si="11"/>
        <v>0.11627906976744186</v>
      </c>
      <c r="N37" s="2">
        <f t="shared" si="13"/>
        <v>35</v>
      </c>
      <c r="O37" s="3">
        <f t="shared" si="12"/>
        <v>0.81395348837209303</v>
      </c>
    </row>
    <row r="38" spans="1:15" ht="15.75" customHeight="1" x14ac:dyDescent="0.25">
      <c r="A38" s="2">
        <v>24</v>
      </c>
      <c r="B38" s="41" t="s">
        <v>17</v>
      </c>
      <c r="C38" s="2">
        <v>43</v>
      </c>
      <c r="D38" s="2">
        <v>43</v>
      </c>
      <c r="E38" s="4">
        <f t="shared" si="7"/>
        <v>1</v>
      </c>
      <c r="F38" s="86">
        <v>41</v>
      </c>
      <c r="G38" s="3">
        <f t="shared" si="8"/>
        <v>0.95348837209302328</v>
      </c>
      <c r="H38" s="86">
        <v>0</v>
      </c>
      <c r="I38" s="3">
        <f t="shared" si="9"/>
        <v>0</v>
      </c>
      <c r="J38" s="86">
        <v>0</v>
      </c>
      <c r="K38" s="3">
        <f t="shared" si="10"/>
        <v>0</v>
      </c>
      <c r="L38" s="86">
        <v>2</v>
      </c>
      <c r="M38" s="3">
        <f t="shared" si="11"/>
        <v>4.6511627906976744E-2</v>
      </c>
      <c r="N38" s="2">
        <f t="shared" si="13"/>
        <v>41</v>
      </c>
      <c r="O38" s="3">
        <f t="shared" si="12"/>
        <v>0.95348837209302328</v>
      </c>
    </row>
    <row r="39" spans="1:15" ht="75.75" customHeight="1" x14ac:dyDescent="0.25">
      <c r="A39" s="2">
        <v>25</v>
      </c>
      <c r="B39" s="41" t="s">
        <v>180</v>
      </c>
      <c r="C39" s="2">
        <v>43</v>
      </c>
      <c r="D39" s="2">
        <v>43</v>
      </c>
      <c r="E39" s="4">
        <f t="shared" si="7"/>
        <v>1</v>
      </c>
      <c r="F39" s="86">
        <v>24</v>
      </c>
      <c r="G39" s="3">
        <f t="shared" si="8"/>
        <v>0.55813953488372092</v>
      </c>
      <c r="H39" s="86">
        <v>11</v>
      </c>
      <c r="I39" s="3">
        <f t="shared" si="9"/>
        <v>0.2558139534883721</v>
      </c>
      <c r="J39" s="86">
        <v>5</v>
      </c>
      <c r="K39" s="3">
        <f t="shared" si="10"/>
        <v>0.11627906976744186</v>
      </c>
      <c r="L39" s="86">
        <v>3</v>
      </c>
      <c r="M39" s="3">
        <f t="shared" si="11"/>
        <v>6.9767441860465115E-2</v>
      </c>
      <c r="N39" s="2">
        <f t="shared" si="13"/>
        <v>35</v>
      </c>
      <c r="O39" s="3">
        <f t="shared" si="12"/>
        <v>0.81395348837209303</v>
      </c>
    </row>
    <row r="40" spans="1:15" ht="50.25" customHeight="1" thickBot="1" x14ac:dyDescent="0.3">
      <c r="A40" s="165">
        <v>26</v>
      </c>
      <c r="B40" s="125" t="s">
        <v>181</v>
      </c>
      <c r="C40" s="165">
        <v>43</v>
      </c>
      <c r="D40" s="165">
        <v>43</v>
      </c>
      <c r="E40" s="167">
        <f t="shared" si="7"/>
        <v>1</v>
      </c>
      <c r="F40" s="181">
        <v>19</v>
      </c>
      <c r="G40" s="168">
        <f t="shared" si="8"/>
        <v>0.44186046511627908</v>
      </c>
      <c r="H40" s="181">
        <v>12</v>
      </c>
      <c r="I40" s="168">
        <f t="shared" si="9"/>
        <v>0.27906976744186046</v>
      </c>
      <c r="J40" s="181">
        <v>7</v>
      </c>
      <c r="K40" s="168">
        <f t="shared" si="10"/>
        <v>0.16279069767441862</v>
      </c>
      <c r="L40" s="181">
        <v>5</v>
      </c>
      <c r="M40" s="168">
        <f t="shared" si="11"/>
        <v>0.11627906976744186</v>
      </c>
      <c r="N40" s="165">
        <f t="shared" si="13"/>
        <v>31</v>
      </c>
      <c r="O40" s="168">
        <f t="shared" si="12"/>
        <v>0.72093023255813948</v>
      </c>
    </row>
    <row r="41" spans="1:15" ht="64.5" customHeight="1" x14ac:dyDescent="0.25">
      <c r="A41" s="7">
        <v>27</v>
      </c>
      <c r="B41" s="128" t="s">
        <v>94</v>
      </c>
      <c r="C41" s="7">
        <v>38</v>
      </c>
      <c r="D41" s="7">
        <v>38</v>
      </c>
      <c r="E41" s="8">
        <f t="shared" si="7"/>
        <v>1</v>
      </c>
      <c r="F41" s="182">
        <v>20</v>
      </c>
      <c r="G41" s="9">
        <f t="shared" si="8"/>
        <v>0.52631578947368418</v>
      </c>
      <c r="H41" s="182">
        <v>13</v>
      </c>
      <c r="I41" s="9">
        <f t="shared" si="9"/>
        <v>0.34210526315789475</v>
      </c>
      <c r="J41" s="182">
        <v>5</v>
      </c>
      <c r="K41" s="9">
        <f t="shared" si="10"/>
        <v>0.13157894736842105</v>
      </c>
      <c r="L41" s="182">
        <v>0</v>
      </c>
      <c r="M41" s="9">
        <f t="shared" si="11"/>
        <v>0</v>
      </c>
      <c r="N41" s="7">
        <f t="shared" si="13"/>
        <v>33</v>
      </c>
      <c r="O41" s="9">
        <f t="shared" si="12"/>
        <v>0.86842105263157898</v>
      </c>
    </row>
    <row r="42" spans="1:15" ht="64.5" customHeight="1" x14ac:dyDescent="0.25">
      <c r="A42" s="2">
        <v>28</v>
      </c>
      <c r="B42" s="41" t="s">
        <v>141</v>
      </c>
      <c r="C42" s="2">
        <v>38</v>
      </c>
      <c r="D42" s="2">
        <v>38</v>
      </c>
      <c r="E42" s="167">
        <f t="shared" si="7"/>
        <v>1</v>
      </c>
      <c r="F42" s="86">
        <v>24</v>
      </c>
      <c r="G42" s="168">
        <f t="shared" si="8"/>
        <v>0.63157894736842102</v>
      </c>
      <c r="H42" s="86">
        <v>11</v>
      </c>
      <c r="I42" s="168">
        <f t="shared" si="9"/>
        <v>0.28947368421052633</v>
      </c>
      <c r="J42" s="86">
        <v>3</v>
      </c>
      <c r="K42" s="168">
        <f t="shared" si="10"/>
        <v>7.8947368421052627E-2</v>
      </c>
      <c r="L42" s="86">
        <v>0</v>
      </c>
      <c r="M42" s="168">
        <f t="shared" si="11"/>
        <v>0</v>
      </c>
      <c r="N42" s="165">
        <f t="shared" si="13"/>
        <v>35</v>
      </c>
      <c r="O42" s="168">
        <f t="shared" si="12"/>
        <v>0.92105263157894735</v>
      </c>
    </row>
    <row r="43" spans="1:15" ht="48" customHeight="1" x14ac:dyDescent="0.25">
      <c r="A43" s="2">
        <v>29</v>
      </c>
      <c r="B43" s="41" t="s">
        <v>65</v>
      </c>
      <c r="C43" s="2">
        <v>38</v>
      </c>
      <c r="D43" s="2">
        <v>38</v>
      </c>
      <c r="E43" s="167">
        <f t="shared" si="7"/>
        <v>1</v>
      </c>
      <c r="F43" s="86">
        <v>34</v>
      </c>
      <c r="G43" s="168">
        <f t="shared" si="8"/>
        <v>0.89473684210526316</v>
      </c>
      <c r="H43" s="86">
        <v>4</v>
      </c>
      <c r="I43" s="168">
        <f t="shared" si="9"/>
        <v>0.10526315789473684</v>
      </c>
      <c r="J43" s="86">
        <v>0</v>
      </c>
      <c r="K43" s="168">
        <f t="shared" si="10"/>
        <v>0</v>
      </c>
      <c r="L43" s="86">
        <v>0</v>
      </c>
      <c r="M43" s="168">
        <f t="shared" si="11"/>
        <v>0</v>
      </c>
      <c r="N43" s="165">
        <f t="shared" si="13"/>
        <v>38</v>
      </c>
      <c r="O43" s="168">
        <f t="shared" si="12"/>
        <v>1</v>
      </c>
    </row>
    <row r="44" spans="1:15" ht="63" customHeight="1" x14ac:dyDescent="0.25">
      <c r="A44" s="2">
        <v>30</v>
      </c>
      <c r="B44" s="41" t="s">
        <v>59</v>
      </c>
      <c r="C44" s="2">
        <v>38</v>
      </c>
      <c r="D44" s="2">
        <v>38</v>
      </c>
      <c r="E44" s="167">
        <f t="shared" si="7"/>
        <v>1</v>
      </c>
      <c r="F44" s="86">
        <v>29</v>
      </c>
      <c r="G44" s="168">
        <f t="shared" si="8"/>
        <v>0.76315789473684215</v>
      </c>
      <c r="H44" s="86">
        <v>9</v>
      </c>
      <c r="I44" s="168">
        <f t="shared" si="9"/>
        <v>0.23684210526315788</v>
      </c>
      <c r="J44" s="86">
        <v>0</v>
      </c>
      <c r="K44" s="168">
        <f t="shared" si="10"/>
        <v>0</v>
      </c>
      <c r="L44" s="86">
        <v>0</v>
      </c>
      <c r="M44" s="168">
        <f t="shared" si="11"/>
        <v>0</v>
      </c>
      <c r="N44" s="165">
        <f t="shared" si="13"/>
        <v>38</v>
      </c>
      <c r="O44" s="168">
        <f t="shared" si="12"/>
        <v>1</v>
      </c>
    </row>
    <row r="45" spans="1:15" ht="56.25" customHeight="1" x14ac:dyDescent="0.25">
      <c r="A45" s="2">
        <v>31</v>
      </c>
      <c r="B45" s="41" t="s">
        <v>182</v>
      </c>
      <c r="C45" s="2">
        <v>38</v>
      </c>
      <c r="D45" s="2">
        <v>38</v>
      </c>
      <c r="E45" s="167">
        <f t="shared" si="7"/>
        <v>1</v>
      </c>
      <c r="F45" s="86">
        <v>29</v>
      </c>
      <c r="G45" s="168">
        <f t="shared" si="8"/>
        <v>0.76315789473684215</v>
      </c>
      <c r="H45" s="86">
        <v>9</v>
      </c>
      <c r="I45" s="168">
        <f t="shared" si="9"/>
        <v>0.23684210526315788</v>
      </c>
      <c r="J45" s="86">
        <v>0</v>
      </c>
      <c r="K45" s="168">
        <f t="shared" si="10"/>
        <v>0</v>
      </c>
      <c r="L45" s="86">
        <v>0</v>
      </c>
      <c r="M45" s="168">
        <f t="shared" si="11"/>
        <v>0</v>
      </c>
      <c r="N45" s="165">
        <f t="shared" si="13"/>
        <v>38</v>
      </c>
      <c r="O45" s="168">
        <f t="shared" si="12"/>
        <v>1</v>
      </c>
    </row>
    <row r="46" spans="1:15" ht="34.5" customHeight="1" x14ac:dyDescent="0.25">
      <c r="A46" s="2">
        <v>32</v>
      </c>
      <c r="B46" s="41" t="s">
        <v>51</v>
      </c>
      <c r="C46" s="2">
        <v>38</v>
      </c>
      <c r="D46" s="2">
        <v>38</v>
      </c>
      <c r="E46" s="167">
        <f t="shared" si="7"/>
        <v>1</v>
      </c>
      <c r="F46" s="86">
        <v>20</v>
      </c>
      <c r="G46" s="168">
        <f t="shared" si="8"/>
        <v>0.52631578947368418</v>
      </c>
      <c r="H46" s="86">
        <v>13</v>
      </c>
      <c r="I46" s="168">
        <f t="shared" si="9"/>
        <v>0.34210526315789475</v>
      </c>
      <c r="J46" s="86">
        <v>5</v>
      </c>
      <c r="K46" s="168">
        <f t="shared" si="10"/>
        <v>0.13157894736842105</v>
      </c>
      <c r="L46" s="86">
        <v>0</v>
      </c>
      <c r="M46" s="168">
        <f t="shared" si="11"/>
        <v>0</v>
      </c>
      <c r="N46" s="165">
        <f t="shared" si="13"/>
        <v>33</v>
      </c>
      <c r="O46" s="168">
        <f t="shared" si="12"/>
        <v>0.86842105263157898</v>
      </c>
    </row>
    <row r="47" spans="1:15" ht="32.25" customHeight="1" x14ac:dyDescent="0.25">
      <c r="A47" s="2">
        <v>33</v>
      </c>
      <c r="B47" s="41" t="s">
        <v>146</v>
      </c>
      <c r="C47" s="2">
        <v>38</v>
      </c>
      <c r="D47" s="2">
        <v>38</v>
      </c>
      <c r="E47" s="167">
        <f t="shared" si="7"/>
        <v>1</v>
      </c>
      <c r="F47" s="86">
        <v>29</v>
      </c>
      <c r="G47" s="168">
        <f t="shared" si="8"/>
        <v>0.76315789473684215</v>
      </c>
      <c r="H47" s="86">
        <v>9</v>
      </c>
      <c r="I47" s="168">
        <f t="shared" si="9"/>
        <v>0.23684210526315788</v>
      </c>
      <c r="J47" s="86">
        <v>0</v>
      </c>
      <c r="K47" s="168">
        <f t="shared" si="10"/>
        <v>0</v>
      </c>
      <c r="L47" s="86">
        <v>0</v>
      </c>
      <c r="M47" s="168">
        <f t="shared" si="11"/>
        <v>0</v>
      </c>
      <c r="N47" s="165">
        <f t="shared" si="13"/>
        <v>38</v>
      </c>
      <c r="O47" s="168">
        <f t="shared" si="12"/>
        <v>1</v>
      </c>
    </row>
    <row r="48" spans="1:15" ht="15.75" customHeight="1" x14ac:dyDescent="0.25">
      <c r="A48" s="2">
        <v>34</v>
      </c>
      <c r="B48" s="41" t="s">
        <v>28</v>
      </c>
      <c r="C48" s="2">
        <v>38</v>
      </c>
      <c r="D48" s="2">
        <v>38</v>
      </c>
      <c r="E48" s="167">
        <f t="shared" si="7"/>
        <v>1</v>
      </c>
      <c r="F48" s="86">
        <v>10</v>
      </c>
      <c r="G48" s="168">
        <f t="shared" si="8"/>
        <v>0.26315789473684209</v>
      </c>
      <c r="H48" s="86">
        <v>25</v>
      </c>
      <c r="I48" s="168">
        <f t="shared" si="9"/>
        <v>0.65789473684210531</v>
      </c>
      <c r="J48" s="86">
        <v>3</v>
      </c>
      <c r="K48" s="168">
        <f t="shared" si="10"/>
        <v>7.8947368421052627E-2</v>
      </c>
      <c r="L48" s="86">
        <v>0</v>
      </c>
      <c r="M48" s="168">
        <f t="shared" si="11"/>
        <v>0</v>
      </c>
      <c r="N48" s="165">
        <f t="shared" si="13"/>
        <v>35</v>
      </c>
      <c r="O48" s="168">
        <f t="shared" si="12"/>
        <v>0.92105263157894735</v>
      </c>
    </row>
    <row r="49" spans="1:15" ht="85.5" customHeight="1" x14ac:dyDescent="0.25">
      <c r="A49" s="2">
        <v>35</v>
      </c>
      <c r="B49" s="41" t="s">
        <v>179</v>
      </c>
      <c r="C49" s="2">
        <v>38</v>
      </c>
      <c r="D49" s="2">
        <v>38</v>
      </c>
      <c r="E49" s="167">
        <f t="shared" si="7"/>
        <v>1</v>
      </c>
      <c r="F49" s="86">
        <v>26</v>
      </c>
      <c r="G49" s="168">
        <f t="shared" si="8"/>
        <v>0.68421052631578949</v>
      </c>
      <c r="H49" s="86">
        <v>7</v>
      </c>
      <c r="I49" s="168">
        <f t="shared" si="9"/>
        <v>0.18421052631578946</v>
      </c>
      <c r="J49" s="86">
        <v>5</v>
      </c>
      <c r="K49" s="168">
        <f t="shared" si="10"/>
        <v>0.13157894736842105</v>
      </c>
      <c r="L49" s="86">
        <v>0</v>
      </c>
      <c r="M49" s="168">
        <f t="shared" si="11"/>
        <v>0</v>
      </c>
      <c r="N49" s="165">
        <f t="shared" si="13"/>
        <v>33</v>
      </c>
      <c r="O49" s="168">
        <f t="shared" si="12"/>
        <v>0.86842105263157898</v>
      </c>
    </row>
    <row r="50" spans="1:15" ht="15.75" customHeight="1" x14ac:dyDescent="0.25">
      <c r="A50" s="2">
        <v>36</v>
      </c>
      <c r="B50" s="41" t="s">
        <v>17</v>
      </c>
      <c r="C50" s="2">
        <v>38</v>
      </c>
      <c r="D50" s="2">
        <v>38</v>
      </c>
      <c r="E50" s="167">
        <f t="shared" si="7"/>
        <v>1</v>
      </c>
      <c r="F50" s="86">
        <v>38</v>
      </c>
      <c r="G50" s="168">
        <f t="shared" si="8"/>
        <v>1</v>
      </c>
      <c r="H50" s="86">
        <v>0</v>
      </c>
      <c r="I50" s="168">
        <f t="shared" si="9"/>
        <v>0</v>
      </c>
      <c r="J50" s="86">
        <v>0</v>
      </c>
      <c r="K50" s="168">
        <f t="shared" si="10"/>
        <v>0</v>
      </c>
      <c r="L50" s="86">
        <v>0</v>
      </c>
      <c r="M50" s="168">
        <f t="shared" si="11"/>
        <v>0</v>
      </c>
      <c r="N50" s="165">
        <f t="shared" si="13"/>
        <v>38</v>
      </c>
      <c r="O50" s="168">
        <f t="shared" si="12"/>
        <v>1</v>
      </c>
    </row>
    <row r="51" spans="1:15" ht="80.25" customHeight="1" x14ac:dyDescent="0.25">
      <c r="A51" s="2">
        <v>37</v>
      </c>
      <c r="B51" s="41" t="s">
        <v>184</v>
      </c>
      <c r="C51" s="2">
        <v>38</v>
      </c>
      <c r="D51" s="2">
        <v>38</v>
      </c>
      <c r="E51" s="167">
        <f t="shared" si="7"/>
        <v>1</v>
      </c>
      <c r="F51" s="86">
        <v>23</v>
      </c>
      <c r="G51" s="168">
        <f t="shared" si="8"/>
        <v>0.60526315789473684</v>
      </c>
      <c r="H51" s="86">
        <v>13</v>
      </c>
      <c r="I51" s="168">
        <f t="shared" si="9"/>
        <v>0.34210526315789475</v>
      </c>
      <c r="J51" s="86">
        <v>2</v>
      </c>
      <c r="K51" s="168">
        <f t="shared" si="10"/>
        <v>5.2631578947368418E-2</v>
      </c>
      <c r="L51" s="86">
        <v>0</v>
      </c>
      <c r="M51" s="168">
        <f t="shared" si="11"/>
        <v>0</v>
      </c>
      <c r="N51" s="165">
        <f t="shared" si="13"/>
        <v>36</v>
      </c>
      <c r="O51" s="168">
        <f t="shared" si="12"/>
        <v>0.94736842105263153</v>
      </c>
    </row>
    <row r="52" spans="1:15" ht="68.25" customHeight="1" thickBot="1" x14ac:dyDescent="0.3">
      <c r="A52" s="165">
        <v>38</v>
      </c>
      <c r="B52" s="125" t="s">
        <v>183</v>
      </c>
      <c r="C52" s="165">
        <v>38</v>
      </c>
      <c r="D52" s="165">
        <v>38</v>
      </c>
      <c r="E52" s="167">
        <f t="shared" si="7"/>
        <v>1</v>
      </c>
      <c r="F52" s="181">
        <v>30</v>
      </c>
      <c r="G52" s="168">
        <f t="shared" si="8"/>
        <v>0.78947368421052633</v>
      </c>
      <c r="H52" s="181">
        <v>7</v>
      </c>
      <c r="I52" s="168">
        <f t="shared" si="9"/>
        <v>0.18421052631578946</v>
      </c>
      <c r="J52" s="181">
        <v>1</v>
      </c>
      <c r="K52" s="168">
        <f t="shared" si="10"/>
        <v>2.6315789473684209E-2</v>
      </c>
      <c r="L52" s="181">
        <v>0</v>
      </c>
      <c r="M52" s="168">
        <f t="shared" si="11"/>
        <v>0</v>
      </c>
      <c r="N52" s="165">
        <f t="shared" si="13"/>
        <v>37</v>
      </c>
      <c r="O52" s="168">
        <f t="shared" si="12"/>
        <v>0.97368421052631582</v>
      </c>
    </row>
    <row r="53" spans="1:15" ht="16.5" thickBot="1" x14ac:dyDescent="0.3">
      <c r="A53" s="273" t="s">
        <v>13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</row>
    <row r="54" spans="1:15" ht="15.75" x14ac:dyDescent="0.25">
      <c r="A54" s="6">
        <v>1</v>
      </c>
      <c r="B54" s="128" t="s">
        <v>84</v>
      </c>
      <c r="C54" s="7">
        <v>34</v>
      </c>
      <c r="D54" s="7">
        <v>34</v>
      </c>
      <c r="E54" s="8">
        <f>D54/C54</f>
        <v>1</v>
      </c>
      <c r="F54" s="29">
        <v>30</v>
      </c>
      <c r="G54" s="9">
        <f>F54/C54</f>
        <v>0.88235294117647056</v>
      </c>
      <c r="H54" s="29">
        <v>4</v>
      </c>
      <c r="I54" s="9">
        <f>H54/C54</f>
        <v>0.11764705882352941</v>
      </c>
      <c r="J54" s="29">
        <v>0</v>
      </c>
      <c r="K54" s="9">
        <f>J54/C54</f>
        <v>0</v>
      </c>
      <c r="L54" s="7">
        <v>0</v>
      </c>
      <c r="M54" s="9">
        <f>L54/C54</f>
        <v>0</v>
      </c>
      <c r="N54" s="7">
        <f>SUM(F54+H54)</f>
        <v>34</v>
      </c>
      <c r="O54" s="10">
        <f>N54/C54</f>
        <v>1</v>
      </c>
    </row>
    <row r="55" spans="1:15" ht="15.75" x14ac:dyDescent="0.25">
      <c r="A55" s="11">
        <v>2</v>
      </c>
      <c r="B55" s="130" t="s">
        <v>28</v>
      </c>
      <c r="C55" s="2">
        <v>34</v>
      </c>
      <c r="D55" s="2">
        <v>34</v>
      </c>
      <c r="E55" s="4">
        <f t="shared" ref="E55:E105" si="14">D55/C55</f>
        <v>1</v>
      </c>
      <c r="F55" s="35">
        <v>12</v>
      </c>
      <c r="G55" s="3">
        <f t="shared" ref="G55:G105" si="15">F55/C55</f>
        <v>0.35294117647058826</v>
      </c>
      <c r="H55" s="35">
        <v>17</v>
      </c>
      <c r="I55" s="3">
        <f t="shared" ref="I55:I105" si="16">H55/C55</f>
        <v>0.5</v>
      </c>
      <c r="J55" s="35">
        <v>3</v>
      </c>
      <c r="K55" s="3">
        <f t="shared" ref="K55:K105" si="17">J55/C55</f>
        <v>8.8235294117647065E-2</v>
      </c>
      <c r="L55" s="2">
        <v>2</v>
      </c>
      <c r="M55" s="3">
        <f t="shared" ref="M55:M105" si="18">L55/C55</f>
        <v>5.8823529411764705E-2</v>
      </c>
      <c r="N55" s="2">
        <f t="shared" ref="N55:N64" si="19">SUM(F55+H55)</f>
        <v>29</v>
      </c>
      <c r="O55" s="12">
        <f t="shared" ref="O55:O73" si="20">N55/C55</f>
        <v>0.8529411764705882</v>
      </c>
    </row>
    <row r="56" spans="1:15" ht="15.75" x14ac:dyDescent="0.25">
      <c r="A56" s="11">
        <v>3</v>
      </c>
      <c r="B56" s="41" t="s">
        <v>20</v>
      </c>
      <c r="C56" s="2">
        <v>34</v>
      </c>
      <c r="D56" s="2">
        <v>34</v>
      </c>
      <c r="E56" s="4">
        <f t="shared" si="14"/>
        <v>1</v>
      </c>
      <c r="F56" s="35">
        <v>27</v>
      </c>
      <c r="G56" s="3">
        <f t="shared" si="15"/>
        <v>0.79411764705882348</v>
      </c>
      <c r="H56" s="35">
        <v>5</v>
      </c>
      <c r="I56" s="3">
        <f t="shared" si="16"/>
        <v>0.14705882352941177</v>
      </c>
      <c r="J56" s="35">
        <v>2</v>
      </c>
      <c r="K56" s="3">
        <f t="shared" si="17"/>
        <v>5.8823529411764705E-2</v>
      </c>
      <c r="L56" s="2">
        <v>0</v>
      </c>
      <c r="M56" s="3">
        <f t="shared" si="18"/>
        <v>0</v>
      </c>
      <c r="N56" s="2">
        <f t="shared" si="19"/>
        <v>32</v>
      </c>
      <c r="O56" s="12">
        <f t="shared" si="20"/>
        <v>0.94117647058823528</v>
      </c>
    </row>
    <row r="57" spans="1:15" ht="31.5" x14ac:dyDescent="0.25">
      <c r="A57" s="11">
        <v>4</v>
      </c>
      <c r="B57" s="41" t="s">
        <v>18</v>
      </c>
      <c r="C57" s="2">
        <v>34</v>
      </c>
      <c r="D57" s="2">
        <v>34</v>
      </c>
      <c r="E57" s="4">
        <f t="shared" si="14"/>
        <v>1</v>
      </c>
      <c r="F57" s="2">
        <v>25</v>
      </c>
      <c r="G57" s="3">
        <f t="shared" si="15"/>
        <v>0.73529411764705888</v>
      </c>
      <c r="H57" s="2">
        <v>5</v>
      </c>
      <c r="I57" s="3">
        <f t="shared" si="16"/>
        <v>0.14705882352941177</v>
      </c>
      <c r="J57" s="2">
        <v>4</v>
      </c>
      <c r="K57" s="3">
        <f t="shared" si="17"/>
        <v>0.11764705882352941</v>
      </c>
      <c r="L57" s="2">
        <v>0</v>
      </c>
      <c r="M57" s="3">
        <f t="shared" si="18"/>
        <v>0</v>
      </c>
      <c r="N57" s="2">
        <f t="shared" si="19"/>
        <v>30</v>
      </c>
      <c r="O57" s="12">
        <f t="shared" si="20"/>
        <v>0.88235294117647056</v>
      </c>
    </row>
    <row r="58" spans="1:15" ht="15.75" x14ac:dyDescent="0.25">
      <c r="A58" s="11">
        <v>5</v>
      </c>
      <c r="B58" s="130" t="s">
        <v>17</v>
      </c>
      <c r="C58" s="2">
        <v>34</v>
      </c>
      <c r="D58" s="2">
        <v>34</v>
      </c>
      <c r="E58" s="4">
        <f t="shared" si="14"/>
        <v>1</v>
      </c>
      <c r="F58" s="35">
        <v>27</v>
      </c>
      <c r="G58" s="3">
        <f t="shared" si="15"/>
        <v>0.79411764705882348</v>
      </c>
      <c r="H58" s="35">
        <v>7</v>
      </c>
      <c r="I58" s="3">
        <f t="shared" si="16"/>
        <v>0.20588235294117646</v>
      </c>
      <c r="J58" s="35">
        <v>0</v>
      </c>
      <c r="K58" s="3">
        <f t="shared" si="17"/>
        <v>0</v>
      </c>
      <c r="L58" s="2">
        <v>0</v>
      </c>
      <c r="M58" s="3">
        <f t="shared" si="18"/>
        <v>0</v>
      </c>
      <c r="N58" s="2">
        <f t="shared" si="19"/>
        <v>34</v>
      </c>
      <c r="O58" s="12">
        <f t="shared" si="20"/>
        <v>1</v>
      </c>
    </row>
    <row r="59" spans="1:15" ht="15.75" x14ac:dyDescent="0.25">
      <c r="A59" s="11">
        <v>6</v>
      </c>
      <c r="B59" s="130" t="s">
        <v>29</v>
      </c>
      <c r="C59" s="2">
        <v>34</v>
      </c>
      <c r="D59" s="2">
        <v>34</v>
      </c>
      <c r="E59" s="4">
        <f t="shared" si="14"/>
        <v>1</v>
      </c>
      <c r="F59" s="35">
        <v>25</v>
      </c>
      <c r="G59" s="3">
        <f t="shared" si="15"/>
        <v>0.73529411764705888</v>
      </c>
      <c r="H59" s="35">
        <v>7</v>
      </c>
      <c r="I59" s="3">
        <f t="shared" si="16"/>
        <v>0.20588235294117646</v>
      </c>
      <c r="J59" s="35">
        <v>2</v>
      </c>
      <c r="K59" s="3">
        <f t="shared" si="17"/>
        <v>5.8823529411764705E-2</v>
      </c>
      <c r="L59" s="2">
        <v>0</v>
      </c>
      <c r="M59" s="3">
        <f t="shared" si="18"/>
        <v>0</v>
      </c>
      <c r="N59" s="2">
        <f t="shared" si="19"/>
        <v>32</v>
      </c>
      <c r="O59" s="12">
        <f t="shared" si="20"/>
        <v>0.94117647058823528</v>
      </c>
    </row>
    <row r="60" spans="1:15" ht="15.75" x14ac:dyDescent="0.25">
      <c r="A60" s="11">
        <v>7</v>
      </c>
      <c r="B60" s="130" t="s">
        <v>24</v>
      </c>
      <c r="C60" s="2">
        <v>34</v>
      </c>
      <c r="D60" s="2">
        <v>34</v>
      </c>
      <c r="E60" s="4">
        <f t="shared" si="14"/>
        <v>1</v>
      </c>
      <c r="F60" s="35">
        <v>14</v>
      </c>
      <c r="G60" s="3">
        <f t="shared" si="15"/>
        <v>0.41176470588235292</v>
      </c>
      <c r="H60" s="35">
        <v>15</v>
      </c>
      <c r="I60" s="3">
        <f t="shared" si="16"/>
        <v>0.44117647058823528</v>
      </c>
      <c r="J60" s="35">
        <v>5</v>
      </c>
      <c r="K60" s="3">
        <f t="shared" si="17"/>
        <v>0.14705882352941177</v>
      </c>
      <c r="L60" s="2">
        <v>0</v>
      </c>
      <c r="M60" s="3">
        <f t="shared" si="18"/>
        <v>0</v>
      </c>
      <c r="N60" s="2">
        <f t="shared" si="19"/>
        <v>29</v>
      </c>
      <c r="O60" s="12">
        <f t="shared" si="20"/>
        <v>0.8529411764705882</v>
      </c>
    </row>
    <row r="61" spans="1:15" ht="15.75" x14ac:dyDescent="0.25">
      <c r="A61" s="11">
        <v>8</v>
      </c>
      <c r="B61" s="130" t="s">
        <v>89</v>
      </c>
      <c r="C61" s="2">
        <v>34</v>
      </c>
      <c r="D61" s="2">
        <v>34</v>
      </c>
      <c r="E61" s="4">
        <f t="shared" si="14"/>
        <v>1</v>
      </c>
      <c r="F61" s="35">
        <v>16</v>
      </c>
      <c r="G61" s="3">
        <f t="shared" si="15"/>
        <v>0.47058823529411764</v>
      </c>
      <c r="H61" s="35">
        <v>12</v>
      </c>
      <c r="I61" s="3">
        <f t="shared" si="16"/>
        <v>0.35294117647058826</v>
      </c>
      <c r="J61" s="35">
        <v>6</v>
      </c>
      <c r="K61" s="3">
        <f t="shared" si="17"/>
        <v>0.17647058823529413</v>
      </c>
      <c r="L61" s="2">
        <v>0</v>
      </c>
      <c r="M61" s="3">
        <f t="shared" si="18"/>
        <v>0</v>
      </c>
      <c r="N61" s="2">
        <f t="shared" si="19"/>
        <v>28</v>
      </c>
      <c r="O61" s="12">
        <f t="shared" si="20"/>
        <v>0.82352941176470584</v>
      </c>
    </row>
    <row r="62" spans="1:15" ht="15.75" x14ac:dyDescent="0.25">
      <c r="A62" s="11">
        <v>9</v>
      </c>
      <c r="B62" s="41" t="s">
        <v>31</v>
      </c>
      <c r="C62" s="2">
        <v>34</v>
      </c>
      <c r="D62" s="2">
        <v>34</v>
      </c>
      <c r="E62" s="4">
        <f t="shared" si="14"/>
        <v>1</v>
      </c>
      <c r="F62" s="35">
        <v>14</v>
      </c>
      <c r="G62" s="3">
        <f t="shared" si="15"/>
        <v>0.41176470588235292</v>
      </c>
      <c r="H62" s="35">
        <v>12</v>
      </c>
      <c r="I62" s="3">
        <f t="shared" si="16"/>
        <v>0.35294117647058826</v>
      </c>
      <c r="J62" s="35">
        <v>8</v>
      </c>
      <c r="K62" s="3">
        <f t="shared" si="17"/>
        <v>0.23529411764705882</v>
      </c>
      <c r="L62" s="2">
        <v>0</v>
      </c>
      <c r="M62" s="3">
        <f t="shared" si="18"/>
        <v>0</v>
      </c>
      <c r="N62" s="2">
        <f t="shared" si="19"/>
        <v>26</v>
      </c>
      <c r="O62" s="12">
        <f t="shared" si="20"/>
        <v>0.76470588235294112</v>
      </c>
    </row>
    <row r="63" spans="1:15" ht="15.75" x14ac:dyDescent="0.25">
      <c r="A63" s="11">
        <v>10</v>
      </c>
      <c r="B63" s="130" t="s">
        <v>90</v>
      </c>
      <c r="C63" s="2">
        <v>34</v>
      </c>
      <c r="D63" s="2">
        <v>34</v>
      </c>
      <c r="E63" s="4">
        <f t="shared" si="14"/>
        <v>1</v>
      </c>
      <c r="F63" s="35">
        <v>16</v>
      </c>
      <c r="G63" s="3">
        <f t="shared" si="15"/>
        <v>0.47058823529411764</v>
      </c>
      <c r="H63" s="35">
        <v>12</v>
      </c>
      <c r="I63" s="3">
        <f t="shared" si="16"/>
        <v>0.35294117647058826</v>
      </c>
      <c r="J63" s="35">
        <v>6</v>
      </c>
      <c r="K63" s="3">
        <f t="shared" si="17"/>
        <v>0.17647058823529413</v>
      </c>
      <c r="L63" s="2">
        <v>0</v>
      </c>
      <c r="M63" s="3">
        <f t="shared" si="18"/>
        <v>0</v>
      </c>
      <c r="N63" s="2">
        <f t="shared" si="19"/>
        <v>28</v>
      </c>
      <c r="O63" s="12">
        <f t="shared" si="20"/>
        <v>0.82352941176470584</v>
      </c>
    </row>
    <row r="64" spans="1:15" ht="16.5" thickBot="1" x14ac:dyDescent="0.3">
      <c r="A64" s="19">
        <v>11</v>
      </c>
      <c r="B64" s="207" t="s">
        <v>38</v>
      </c>
      <c r="C64" s="20">
        <v>34</v>
      </c>
      <c r="D64" s="20">
        <v>34</v>
      </c>
      <c r="E64" s="21">
        <f t="shared" si="14"/>
        <v>1</v>
      </c>
      <c r="F64" s="79">
        <v>20</v>
      </c>
      <c r="G64" s="22">
        <f t="shared" si="15"/>
        <v>0.58823529411764708</v>
      </c>
      <c r="H64" s="79">
        <v>9</v>
      </c>
      <c r="I64" s="22">
        <f t="shared" si="16"/>
        <v>0.26470588235294118</v>
      </c>
      <c r="J64" s="79">
        <v>5</v>
      </c>
      <c r="K64" s="22">
        <f t="shared" si="17"/>
        <v>0.14705882352941177</v>
      </c>
      <c r="L64" s="20">
        <v>0</v>
      </c>
      <c r="M64" s="22">
        <f t="shared" si="18"/>
        <v>0</v>
      </c>
      <c r="N64" s="20">
        <f t="shared" si="19"/>
        <v>29</v>
      </c>
      <c r="O64" s="23">
        <f t="shared" si="20"/>
        <v>0.8529411764705882</v>
      </c>
    </row>
    <row r="65" spans="1:15" ht="63" x14ac:dyDescent="0.25">
      <c r="A65" s="6">
        <v>12</v>
      </c>
      <c r="B65" s="214" t="s">
        <v>81</v>
      </c>
      <c r="C65" s="7">
        <v>43</v>
      </c>
      <c r="D65" s="7">
        <v>43</v>
      </c>
      <c r="E65" s="8">
        <f t="shared" si="14"/>
        <v>1</v>
      </c>
      <c r="F65" s="7">
        <v>30</v>
      </c>
      <c r="G65" s="9">
        <f t="shared" si="15"/>
        <v>0.69767441860465118</v>
      </c>
      <c r="H65" s="183">
        <v>10</v>
      </c>
      <c r="I65" s="9">
        <f t="shared" si="16"/>
        <v>0.23255813953488372</v>
      </c>
      <c r="J65" s="183">
        <v>3</v>
      </c>
      <c r="K65" s="9">
        <f t="shared" si="17"/>
        <v>6.9767441860465115E-2</v>
      </c>
      <c r="L65" s="7">
        <v>0</v>
      </c>
      <c r="M65" s="9">
        <f t="shared" si="18"/>
        <v>0</v>
      </c>
      <c r="N65" s="7">
        <f t="shared" ref="N65:N105" si="21">SUM(F65,H65)</f>
        <v>40</v>
      </c>
      <c r="O65" s="10">
        <f t="shared" si="20"/>
        <v>0.93023255813953487</v>
      </c>
    </row>
    <row r="66" spans="1:15" ht="15.75" customHeight="1" x14ac:dyDescent="0.25">
      <c r="A66" s="11">
        <v>13</v>
      </c>
      <c r="B66" s="208" t="s">
        <v>41</v>
      </c>
      <c r="C66" s="2">
        <v>43</v>
      </c>
      <c r="D66" s="2">
        <v>43</v>
      </c>
      <c r="E66" s="4">
        <f t="shared" si="14"/>
        <v>1</v>
      </c>
      <c r="F66" s="2">
        <v>21</v>
      </c>
      <c r="G66" s="3">
        <f t="shared" si="15"/>
        <v>0.48837209302325579</v>
      </c>
      <c r="H66" s="184">
        <v>14</v>
      </c>
      <c r="I66" s="3">
        <f t="shared" si="16"/>
        <v>0.32558139534883723</v>
      </c>
      <c r="J66" s="184">
        <v>8</v>
      </c>
      <c r="K66" s="3">
        <f t="shared" si="17"/>
        <v>0.18604651162790697</v>
      </c>
      <c r="L66" s="2">
        <v>0</v>
      </c>
      <c r="M66" s="3">
        <f t="shared" si="18"/>
        <v>0</v>
      </c>
      <c r="N66" s="2">
        <f t="shared" si="21"/>
        <v>35</v>
      </c>
      <c r="O66" s="12">
        <f t="shared" si="20"/>
        <v>0.81395348837209303</v>
      </c>
    </row>
    <row r="67" spans="1:15" ht="31.5" customHeight="1" x14ac:dyDescent="0.25">
      <c r="A67" s="11">
        <v>14</v>
      </c>
      <c r="B67" s="208" t="s">
        <v>99</v>
      </c>
      <c r="C67" s="2">
        <v>43</v>
      </c>
      <c r="D67" s="2">
        <v>43</v>
      </c>
      <c r="E67" s="4">
        <f t="shared" si="14"/>
        <v>1</v>
      </c>
      <c r="F67" s="2">
        <v>25</v>
      </c>
      <c r="G67" s="3">
        <f t="shared" si="15"/>
        <v>0.58139534883720934</v>
      </c>
      <c r="H67" s="184">
        <v>13</v>
      </c>
      <c r="I67" s="3">
        <f t="shared" si="16"/>
        <v>0.30232558139534882</v>
      </c>
      <c r="J67" s="184">
        <v>5</v>
      </c>
      <c r="K67" s="3">
        <f t="shared" si="17"/>
        <v>0.11627906976744186</v>
      </c>
      <c r="L67" s="2">
        <v>0</v>
      </c>
      <c r="M67" s="3">
        <f t="shared" si="18"/>
        <v>0</v>
      </c>
      <c r="N67" s="2">
        <f t="shared" si="21"/>
        <v>38</v>
      </c>
      <c r="O67" s="12">
        <f t="shared" si="20"/>
        <v>0.88372093023255816</v>
      </c>
    </row>
    <row r="68" spans="1:15" ht="63.75" customHeight="1" x14ac:dyDescent="0.25">
      <c r="A68" s="11">
        <v>15</v>
      </c>
      <c r="B68" s="41" t="s">
        <v>65</v>
      </c>
      <c r="C68" s="2">
        <v>43</v>
      </c>
      <c r="D68" s="2">
        <v>43</v>
      </c>
      <c r="E68" s="4">
        <f t="shared" si="14"/>
        <v>1</v>
      </c>
      <c r="F68" s="2">
        <v>21</v>
      </c>
      <c r="G68" s="3">
        <f t="shared" si="15"/>
        <v>0.48837209302325579</v>
      </c>
      <c r="H68" s="184">
        <v>20</v>
      </c>
      <c r="I68" s="3">
        <f t="shared" si="16"/>
        <v>0.46511627906976744</v>
      </c>
      <c r="J68" s="184">
        <v>2</v>
      </c>
      <c r="K68" s="3">
        <f t="shared" si="17"/>
        <v>4.6511627906976744E-2</v>
      </c>
      <c r="L68" s="2">
        <v>0</v>
      </c>
      <c r="M68" s="3">
        <f t="shared" si="18"/>
        <v>0</v>
      </c>
      <c r="N68" s="2">
        <f t="shared" si="21"/>
        <v>41</v>
      </c>
      <c r="O68" s="12">
        <f t="shared" si="20"/>
        <v>0.95348837209302328</v>
      </c>
    </row>
    <row r="69" spans="1:15" ht="15.75" customHeight="1" x14ac:dyDescent="0.25">
      <c r="A69" s="11">
        <v>16</v>
      </c>
      <c r="B69" s="41" t="s">
        <v>39</v>
      </c>
      <c r="C69" s="2">
        <v>43</v>
      </c>
      <c r="D69" s="2">
        <v>43</v>
      </c>
      <c r="E69" s="4">
        <f t="shared" si="14"/>
        <v>1</v>
      </c>
      <c r="F69" s="2">
        <v>21</v>
      </c>
      <c r="G69" s="3">
        <f t="shared" si="15"/>
        <v>0.48837209302325579</v>
      </c>
      <c r="H69" s="184">
        <v>11</v>
      </c>
      <c r="I69" s="3">
        <f t="shared" si="16"/>
        <v>0.2558139534883721</v>
      </c>
      <c r="J69" s="184">
        <v>11</v>
      </c>
      <c r="K69" s="3">
        <f t="shared" si="17"/>
        <v>0.2558139534883721</v>
      </c>
      <c r="L69" s="2"/>
      <c r="M69" s="3"/>
      <c r="N69" s="2">
        <f t="shared" si="21"/>
        <v>32</v>
      </c>
      <c r="O69" s="12">
        <f t="shared" si="20"/>
        <v>0.7441860465116279</v>
      </c>
    </row>
    <row r="70" spans="1:15" ht="78.75" x14ac:dyDescent="0.25">
      <c r="A70" s="11">
        <v>17</v>
      </c>
      <c r="B70" s="41" t="s">
        <v>180</v>
      </c>
      <c r="C70" s="2">
        <v>43</v>
      </c>
      <c r="D70" s="2">
        <v>43</v>
      </c>
      <c r="E70" s="4">
        <f t="shared" si="14"/>
        <v>1</v>
      </c>
      <c r="F70" s="2">
        <v>25</v>
      </c>
      <c r="G70" s="3">
        <f t="shared" si="15"/>
        <v>0.58139534883720934</v>
      </c>
      <c r="H70" s="184">
        <v>12</v>
      </c>
      <c r="I70" s="3">
        <f t="shared" si="16"/>
        <v>0.27906976744186046</v>
      </c>
      <c r="J70" s="184">
        <v>6</v>
      </c>
      <c r="K70" s="3">
        <f t="shared" si="17"/>
        <v>0.13953488372093023</v>
      </c>
      <c r="L70" s="2">
        <v>0</v>
      </c>
      <c r="M70" s="3">
        <f t="shared" si="18"/>
        <v>0</v>
      </c>
      <c r="N70" s="2">
        <f t="shared" si="21"/>
        <v>37</v>
      </c>
      <c r="O70" s="12">
        <f t="shared" si="20"/>
        <v>0.86046511627906974</v>
      </c>
    </row>
    <row r="71" spans="1:15" ht="33.75" customHeight="1" x14ac:dyDescent="0.25">
      <c r="A71" s="11">
        <v>18</v>
      </c>
      <c r="B71" s="41" t="s">
        <v>33</v>
      </c>
      <c r="C71" s="2">
        <v>43</v>
      </c>
      <c r="D71" s="2">
        <v>43</v>
      </c>
      <c r="E71" s="4">
        <f t="shared" si="14"/>
        <v>1</v>
      </c>
      <c r="F71" s="2">
        <v>21</v>
      </c>
      <c r="G71" s="3">
        <f t="shared" si="15"/>
        <v>0.48837209302325579</v>
      </c>
      <c r="H71" s="184">
        <v>20</v>
      </c>
      <c r="I71" s="3">
        <f t="shared" si="16"/>
        <v>0.46511627906976744</v>
      </c>
      <c r="J71" s="184">
        <v>2</v>
      </c>
      <c r="K71" s="3">
        <f t="shared" si="17"/>
        <v>4.6511627906976744E-2</v>
      </c>
      <c r="L71" s="2">
        <v>0</v>
      </c>
      <c r="M71" s="3">
        <f t="shared" si="18"/>
        <v>0</v>
      </c>
      <c r="N71" s="2">
        <f t="shared" si="21"/>
        <v>41</v>
      </c>
      <c r="O71" s="12">
        <f t="shared" si="20"/>
        <v>0.95348837209302328</v>
      </c>
    </row>
    <row r="72" spans="1:15" ht="15.75" x14ac:dyDescent="0.25">
      <c r="A72" s="11">
        <v>19</v>
      </c>
      <c r="B72" s="208" t="s">
        <v>76</v>
      </c>
      <c r="C72" s="2">
        <v>43</v>
      </c>
      <c r="D72" s="2">
        <v>43</v>
      </c>
      <c r="E72" s="4">
        <f t="shared" si="14"/>
        <v>1</v>
      </c>
      <c r="F72" s="2">
        <v>25</v>
      </c>
      <c r="G72" s="3">
        <f t="shared" si="15"/>
        <v>0.58139534883720934</v>
      </c>
      <c r="H72" s="184">
        <v>8</v>
      </c>
      <c r="I72" s="3">
        <f t="shared" si="16"/>
        <v>0.18604651162790697</v>
      </c>
      <c r="J72" s="184">
        <v>10</v>
      </c>
      <c r="K72" s="3">
        <f t="shared" si="17"/>
        <v>0.23255813953488372</v>
      </c>
      <c r="L72" s="2">
        <v>0</v>
      </c>
      <c r="M72" s="3">
        <f t="shared" si="18"/>
        <v>0</v>
      </c>
      <c r="N72" s="2">
        <f t="shared" si="21"/>
        <v>33</v>
      </c>
      <c r="O72" s="12">
        <f t="shared" si="20"/>
        <v>0.76744186046511631</v>
      </c>
    </row>
    <row r="73" spans="1:15" ht="15.75" x14ac:dyDescent="0.25">
      <c r="A73" s="11">
        <v>20</v>
      </c>
      <c r="B73" s="208" t="s">
        <v>28</v>
      </c>
      <c r="C73" s="2">
        <v>43</v>
      </c>
      <c r="D73" s="2">
        <v>43</v>
      </c>
      <c r="E73" s="4">
        <f t="shared" si="14"/>
        <v>1</v>
      </c>
      <c r="F73" s="2">
        <v>20</v>
      </c>
      <c r="G73" s="3">
        <f t="shared" si="15"/>
        <v>0.46511627906976744</v>
      </c>
      <c r="H73" s="184">
        <v>18</v>
      </c>
      <c r="I73" s="3">
        <f t="shared" si="16"/>
        <v>0.41860465116279072</v>
      </c>
      <c r="J73" s="184">
        <v>5</v>
      </c>
      <c r="K73" s="3">
        <f t="shared" si="17"/>
        <v>0.11627906976744186</v>
      </c>
      <c r="L73" s="2">
        <v>0</v>
      </c>
      <c r="M73" s="3">
        <f t="shared" si="18"/>
        <v>0</v>
      </c>
      <c r="N73" s="2">
        <f t="shared" si="21"/>
        <v>38</v>
      </c>
      <c r="O73" s="12">
        <f t="shared" si="20"/>
        <v>0.88372093023255816</v>
      </c>
    </row>
    <row r="74" spans="1:15" ht="46.5" customHeight="1" x14ac:dyDescent="0.25">
      <c r="A74" s="11">
        <v>21</v>
      </c>
      <c r="B74" s="41" t="s">
        <v>181</v>
      </c>
      <c r="C74" s="2">
        <v>43</v>
      </c>
      <c r="D74" s="2">
        <v>43</v>
      </c>
      <c r="E74" s="4">
        <f t="shared" si="14"/>
        <v>1</v>
      </c>
      <c r="F74" s="2">
        <v>16</v>
      </c>
      <c r="G74" s="3">
        <f t="shared" si="15"/>
        <v>0.37209302325581395</v>
      </c>
      <c r="H74" s="2">
        <v>15</v>
      </c>
      <c r="I74" s="3">
        <f t="shared" si="16"/>
        <v>0.34883720930232559</v>
      </c>
      <c r="J74" s="184">
        <v>6</v>
      </c>
      <c r="K74" s="3">
        <f t="shared" si="17"/>
        <v>0.13953488372093023</v>
      </c>
      <c r="L74" s="2">
        <v>6</v>
      </c>
      <c r="M74" s="3">
        <f t="shared" si="18"/>
        <v>0.13953488372093023</v>
      </c>
      <c r="N74" s="2">
        <f t="shared" si="21"/>
        <v>31</v>
      </c>
      <c r="O74" s="3">
        <f>N74/C74</f>
        <v>0.72093023255813948</v>
      </c>
    </row>
    <row r="75" spans="1:15" ht="15.75" customHeight="1" x14ac:dyDescent="0.25">
      <c r="A75" s="11">
        <v>22</v>
      </c>
      <c r="B75" s="208" t="s">
        <v>17</v>
      </c>
      <c r="C75" s="2">
        <v>43</v>
      </c>
      <c r="D75" s="2">
        <v>43</v>
      </c>
      <c r="E75" s="4">
        <f t="shared" si="14"/>
        <v>1</v>
      </c>
      <c r="F75" s="2">
        <v>43</v>
      </c>
      <c r="G75" s="3">
        <f t="shared" si="15"/>
        <v>1</v>
      </c>
      <c r="H75" s="2">
        <v>0</v>
      </c>
      <c r="I75" s="3">
        <f t="shared" si="16"/>
        <v>0</v>
      </c>
      <c r="J75" s="2">
        <v>0</v>
      </c>
      <c r="K75" s="3">
        <f t="shared" si="17"/>
        <v>0</v>
      </c>
      <c r="L75" s="2">
        <v>0</v>
      </c>
      <c r="M75" s="3">
        <f t="shared" si="18"/>
        <v>0</v>
      </c>
      <c r="N75" s="2">
        <f t="shared" si="21"/>
        <v>43</v>
      </c>
      <c r="O75" s="3">
        <f t="shared" ref="O75:O105" si="22">N75/C75</f>
        <v>1</v>
      </c>
    </row>
    <row r="76" spans="1:15" ht="33.75" customHeight="1" thickBot="1" x14ac:dyDescent="0.3">
      <c r="A76" s="14">
        <v>23</v>
      </c>
      <c r="B76" s="247" t="s">
        <v>37</v>
      </c>
      <c r="C76" s="14">
        <v>43</v>
      </c>
      <c r="D76" s="14">
        <v>43</v>
      </c>
      <c r="E76" s="15">
        <f t="shared" si="14"/>
        <v>1</v>
      </c>
      <c r="F76" s="14">
        <v>24</v>
      </c>
      <c r="G76" s="16">
        <f t="shared" si="15"/>
        <v>0.55813953488372092</v>
      </c>
      <c r="H76" s="14">
        <v>13</v>
      </c>
      <c r="I76" s="16">
        <f t="shared" si="16"/>
        <v>0.30232558139534882</v>
      </c>
      <c r="J76" s="14">
        <v>6</v>
      </c>
      <c r="K76" s="16">
        <f t="shared" si="17"/>
        <v>0.13953488372093023</v>
      </c>
      <c r="L76" s="14">
        <v>0</v>
      </c>
      <c r="M76" s="16">
        <f t="shared" si="18"/>
        <v>0</v>
      </c>
      <c r="N76" s="14">
        <f t="shared" si="21"/>
        <v>37</v>
      </c>
      <c r="O76" s="16">
        <f t="shared" si="22"/>
        <v>0.86046511627906974</v>
      </c>
    </row>
    <row r="77" spans="1:15" ht="30.75" customHeight="1" x14ac:dyDescent="0.25">
      <c r="A77" s="18">
        <v>24</v>
      </c>
      <c r="B77" s="211" t="s">
        <v>40</v>
      </c>
      <c r="C77" s="115">
        <v>39</v>
      </c>
      <c r="D77" s="115">
        <v>39</v>
      </c>
      <c r="E77" s="117">
        <f t="shared" si="14"/>
        <v>1</v>
      </c>
      <c r="F77" s="115">
        <v>24</v>
      </c>
      <c r="G77" s="116">
        <f t="shared" si="15"/>
        <v>0.61538461538461542</v>
      </c>
      <c r="H77" s="115">
        <v>14</v>
      </c>
      <c r="I77" s="116">
        <f t="shared" si="16"/>
        <v>0.35897435897435898</v>
      </c>
      <c r="J77" s="115">
        <v>1</v>
      </c>
      <c r="K77" s="116">
        <f t="shared" si="17"/>
        <v>2.564102564102564E-2</v>
      </c>
      <c r="L77" s="115">
        <v>0</v>
      </c>
      <c r="M77" s="116">
        <f t="shared" si="18"/>
        <v>0</v>
      </c>
      <c r="N77" s="115">
        <f t="shared" si="21"/>
        <v>38</v>
      </c>
      <c r="O77" s="28">
        <f t="shared" si="22"/>
        <v>0.97435897435897434</v>
      </c>
    </row>
    <row r="78" spans="1:15" ht="64.5" customHeight="1" x14ac:dyDescent="0.25">
      <c r="A78" s="11">
        <v>25</v>
      </c>
      <c r="B78" s="248" t="s">
        <v>187</v>
      </c>
      <c r="C78" s="2">
        <v>39</v>
      </c>
      <c r="D78" s="2">
        <v>39</v>
      </c>
      <c r="E78" s="4">
        <f t="shared" si="14"/>
        <v>1</v>
      </c>
      <c r="F78" s="2">
        <v>25</v>
      </c>
      <c r="G78" s="3">
        <f t="shared" si="15"/>
        <v>0.64102564102564108</v>
      </c>
      <c r="H78" s="2">
        <v>9</v>
      </c>
      <c r="I78" s="3">
        <f t="shared" si="16"/>
        <v>0.23076923076923078</v>
      </c>
      <c r="J78" s="2">
        <v>5</v>
      </c>
      <c r="K78" s="3">
        <f t="shared" si="17"/>
        <v>0.12820512820512819</v>
      </c>
      <c r="L78" s="2">
        <v>0</v>
      </c>
      <c r="M78" s="3">
        <f t="shared" si="18"/>
        <v>0</v>
      </c>
      <c r="N78" s="2">
        <f t="shared" si="21"/>
        <v>34</v>
      </c>
      <c r="O78" s="12">
        <f t="shared" si="22"/>
        <v>0.87179487179487181</v>
      </c>
    </row>
    <row r="79" spans="1:15" ht="15.75" x14ac:dyDescent="0.25">
      <c r="A79" s="11">
        <v>26</v>
      </c>
      <c r="B79" s="208" t="s">
        <v>43</v>
      </c>
      <c r="C79" s="2">
        <v>39</v>
      </c>
      <c r="D79" s="2">
        <v>39</v>
      </c>
      <c r="E79" s="4">
        <f t="shared" si="14"/>
        <v>1</v>
      </c>
      <c r="F79" s="2">
        <v>29</v>
      </c>
      <c r="G79" s="3">
        <f t="shared" si="15"/>
        <v>0.74358974358974361</v>
      </c>
      <c r="H79" s="2">
        <v>10</v>
      </c>
      <c r="I79" s="3">
        <v>0.19</v>
      </c>
      <c r="J79" s="2">
        <v>0</v>
      </c>
      <c r="K79" s="3">
        <v>0.01</v>
      </c>
      <c r="L79" s="2">
        <v>0</v>
      </c>
      <c r="M79" s="3">
        <f t="shared" si="18"/>
        <v>0</v>
      </c>
      <c r="N79" s="2">
        <f t="shared" si="21"/>
        <v>39</v>
      </c>
      <c r="O79" s="12">
        <f t="shared" si="22"/>
        <v>1</v>
      </c>
    </row>
    <row r="80" spans="1:15" ht="84.75" customHeight="1" x14ac:dyDescent="0.25">
      <c r="A80" s="11">
        <v>27</v>
      </c>
      <c r="B80" s="208" t="s">
        <v>188</v>
      </c>
      <c r="C80" s="2">
        <v>39</v>
      </c>
      <c r="D80" s="2">
        <v>39</v>
      </c>
      <c r="E80" s="4">
        <f t="shared" si="14"/>
        <v>1</v>
      </c>
      <c r="F80" s="2">
        <v>24</v>
      </c>
      <c r="G80" s="3">
        <f t="shared" si="15"/>
        <v>0.61538461538461542</v>
      </c>
      <c r="H80" s="2">
        <v>14</v>
      </c>
      <c r="I80" s="3">
        <f t="shared" si="16"/>
        <v>0.35897435897435898</v>
      </c>
      <c r="J80" s="2">
        <v>1</v>
      </c>
      <c r="K80" s="3">
        <f t="shared" si="17"/>
        <v>2.564102564102564E-2</v>
      </c>
      <c r="L80" s="2">
        <v>0</v>
      </c>
      <c r="M80" s="3">
        <f t="shared" si="18"/>
        <v>0</v>
      </c>
      <c r="N80" s="2">
        <f t="shared" si="21"/>
        <v>38</v>
      </c>
      <c r="O80" s="12">
        <f t="shared" si="22"/>
        <v>0.97435897435897434</v>
      </c>
    </row>
    <row r="81" spans="1:15" ht="66.75" customHeight="1" x14ac:dyDescent="0.25">
      <c r="A81" s="11">
        <v>28</v>
      </c>
      <c r="B81" s="41" t="s">
        <v>91</v>
      </c>
      <c r="C81" s="2">
        <v>39</v>
      </c>
      <c r="D81" s="2">
        <v>39</v>
      </c>
      <c r="E81" s="4">
        <f t="shared" si="14"/>
        <v>1</v>
      </c>
      <c r="F81" s="2">
        <v>25</v>
      </c>
      <c r="G81" s="3">
        <f t="shared" si="15"/>
        <v>0.64102564102564108</v>
      </c>
      <c r="H81" s="2">
        <v>9</v>
      </c>
      <c r="I81" s="3">
        <f t="shared" si="16"/>
        <v>0.23076923076923078</v>
      </c>
      <c r="J81" s="2">
        <v>5</v>
      </c>
      <c r="K81" s="3">
        <f t="shared" si="17"/>
        <v>0.12820512820512819</v>
      </c>
      <c r="L81" s="2">
        <v>0</v>
      </c>
      <c r="M81" s="3">
        <f t="shared" si="18"/>
        <v>0</v>
      </c>
      <c r="N81" s="2">
        <f t="shared" si="21"/>
        <v>34</v>
      </c>
      <c r="O81" s="12">
        <f t="shared" si="22"/>
        <v>0.87179487179487181</v>
      </c>
    </row>
    <row r="82" spans="1:15" ht="51" customHeight="1" x14ac:dyDescent="0.25">
      <c r="A82" s="11">
        <v>29</v>
      </c>
      <c r="B82" s="208" t="s">
        <v>148</v>
      </c>
      <c r="C82" s="2">
        <v>39</v>
      </c>
      <c r="D82" s="2">
        <v>39</v>
      </c>
      <c r="E82" s="4">
        <f t="shared" si="14"/>
        <v>1</v>
      </c>
      <c r="F82" s="2">
        <v>24</v>
      </c>
      <c r="G82" s="3">
        <f t="shared" si="15"/>
        <v>0.61538461538461542</v>
      </c>
      <c r="H82" s="2">
        <v>14</v>
      </c>
      <c r="I82" s="3">
        <f t="shared" si="16"/>
        <v>0.35897435897435898</v>
      </c>
      <c r="J82" s="2">
        <v>1</v>
      </c>
      <c r="K82" s="3">
        <f t="shared" si="17"/>
        <v>2.564102564102564E-2</v>
      </c>
      <c r="L82" s="2">
        <v>0</v>
      </c>
      <c r="M82" s="3">
        <f t="shared" si="18"/>
        <v>0</v>
      </c>
      <c r="N82" s="2">
        <f t="shared" si="21"/>
        <v>38</v>
      </c>
      <c r="O82" s="3">
        <f t="shared" si="22"/>
        <v>0.97435897435897434</v>
      </c>
    </row>
    <row r="83" spans="1:15" ht="78.75" x14ac:dyDescent="0.25">
      <c r="A83" s="11">
        <v>30</v>
      </c>
      <c r="B83" s="41" t="s">
        <v>180</v>
      </c>
      <c r="C83" s="2">
        <v>39</v>
      </c>
      <c r="D83" s="2">
        <v>39</v>
      </c>
      <c r="E83" s="4">
        <f t="shared" si="14"/>
        <v>1</v>
      </c>
      <c r="F83" s="2">
        <v>25</v>
      </c>
      <c r="G83" s="3">
        <f t="shared" si="15"/>
        <v>0.64102564102564108</v>
      </c>
      <c r="H83" s="2">
        <v>7</v>
      </c>
      <c r="I83" s="3">
        <f t="shared" si="16"/>
        <v>0.17948717948717949</v>
      </c>
      <c r="J83" s="2">
        <v>7</v>
      </c>
      <c r="K83" s="3">
        <f t="shared" si="17"/>
        <v>0.17948717948717949</v>
      </c>
      <c r="L83" s="2">
        <v>0</v>
      </c>
      <c r="M83" s="3">
        <f t="shared" si="18"/>
        <v>0</v>
      </c>
      <c r="N83" s="2">
        <f t="shared" si="21"/>
        <v>32</v>
      </c>
      <c r="O83" s="3">
        <f t="shared" si="22"/>
        <v>0.82051282051282048</v>
      </c>
    </row>
    <row r="84" spans="1:15" ht="30.75" customHeight="1" x14ac:dyDescent="0.25">
      <c r="A84" s="11">
        <v>31</v>
      </c>
      <c r="B84" s="213" t="s">
        <v>147</v>
      </c>
      <c r="C84" s="2">
        <v>39</v>
      </c>
      <c r="D84" s="2">
        <v>39</v>
      </c>
      <c r="E84" s="4">
        <f t="shared" si="14"/>
        <v>1</v>
      </c>
      <c r="F84" s="2">
        <v>25</v>
      </c>
      <c r="G84" s="3">
        <f t="shared" si="15"/>
        <v>0.64102564102564108</v>
      </c>
      <c r="H84" s="2">
        <v>9</v>
      </c>
      <c r="I84" s="3">
        <f t="shared" si="16"/>
        <v>0.23076923076923078</v>
      </c>
      <c r="J84" s="2">
        <v>5</v>
      </c>
      <c r="K84" s="3">
        <f t="shared" si="17"/>
        <v>0.12820512820512819</v>
      </c>
      <c r="L84" s="2">
        <v>0</v>
      </c>
      <c r="M84" s="3">
        <f t="shared" si="18"/>
        <v>0</v>
      </c>
      <c r="N84" s="2">
        <f t="shared" si="21"/>
        <v>34</v>
      </c>
      <c r="O84" s="3">
        <f t="shared" si="22"/>
        <v>0.87179487179487181</v>
      </c>
    </row>
    <row r="85" spans="1:15" ht="63" x14ac:dyDescent="0.25">
      <c r="A85" s="11">
        <v>32</v>
      </c>
      <c r="B85" s="41" t="s">
        <v>94</v>
      </c>
      <c r="C85" s="2">
        <v>39</v>
      </c>
      <c r="D85" s="2">
        <v>39</v>
      </c>
      <c r="E85" s="4">
        <f t="shared" si="14"/>
        <v>1</v>
      </c>
      <c r="F85" s="2">
        <v>11</v>
      </c>
      <c r="G85" s="3">
        <f t="shared" si="15"/>
        <v>0.28205128205128205</v>
      </c>
      <c r="H85" s="2">
        <v>19</v>
      </c>
      <c r="I85" s="3">
        <f t="shared" si="16"/>
        <v>0.48717948717948717</v>
      </c>
      <c r="J85" s="2">
        <v>7</v>
      </c>
      <c r="K85" s="3">
        <f t="shared" si="17"/>
        <v>0.17948717948717949</v>
      </c>
      <c r="L85" s="2">
        <v>2</v>
      </c>
      <c r="M85" s="3">
        <f t="shared" si="18"/>
        <v>5.128205128205128E-2</v>
      </c>
      <c r="N85" s="2">
        <f t="shared" si="21"/>
        <v>30</v>
      </c>
      <c r="O85" s="3">
        <f t="shared" si="22"/>
        <v>0.76923076923076927</v>
      </c>
    </row>
    <row r="86" spans="1:15" ht="15.75" customHeight="1" x14ac:dyDescent="0.25">
      <c r="A86" s="11">
        <v>33</v>
      </c>
      <c r="B86" s="208" t="s">
        <v>28</v>
      </c>
      <c r="C86" s="2">
        <v>39</v>
      </c>
      <c r="D86" s="2">
        <v>39</v>
      </c>
      <c r="E86" s="4">
        <f t="shared" si="14"/>
        <v>1</v>
      </c>
      <c r="F86" s="2">
        <v>12</v>
      </c>
      <c r="G86" s="3">
        <f t="shared" si="15"/>
        <v>0.30769230769230771</v>
      </c>
      <c r="H86" s="2">
        <v>20</v>
      </c>
      <c r="I86" s="3">
        <f t="shared" si="16"/>
        <v>0.51282051282051277</v>
      </c>
      <c r="J86" s="2">
        <v>7</v>
      </c>
      <c r="K86" s="3">
        <f t="shared" si="17"/>
        <v>0.17948717948717949</v>
      </c>
      <c r="L86" s="2">
        <v>0</v>
      </c>
      <c r="M86" s="3">
        <f t="shared" si="18"/>
        <v>0</v>
      </c>
      <c r="N86" s="2">
        <f t="shared" si="21"/>
        <v>32</v>
      </c>
      <c r="O86" s="3">
        <f t="shared" si="22"/>
        <v>0.82051282051282048</v>
      </c>
    </row>
    <row r="87" spans="1:15" ht="61.5" customHeight="1" x14ac:dyDescent="0.25">
      <c r="A87" s="11">
        <v>34</v>
      </c>
      <c r="B87" s="41" t="s">
        <v>141</v>
      </c>
      <c r="C87" s="2">
        <v>39</v>
      </c>
      <c r="D87" s="2">
        <v>39</v>
      </c>
      <c r="E87" s="4">
        <f t="shared" si="14"/>
        <v>1</v>
      </c>
      <c r="F87" s="2">
        <v>21</v>
      </c>
      <c r="G87" s="3">
        <f t="shared" si="15"/>
        <v>0.53846153846153844</v>
      </c>
      <c r="H87" s="2">
        <v>14</v>
      </c>
      <c r="I87" s="3">
        <f t="shared" si="16"/>
        <v>0.35897435897435898</v>
      </c>
      <c r="J87" s="2">
        <v>4</v>
      </c>
      <c r="K87" s="3">
        <f t="shared" si="17"/>
        <v>0.10256410256410256</v>
      </c>
      <c r="L87" s="2">
        <v>0</v>
      </c>
      <c r="M87" s="3">
        <f t="shared" si="18"/>
        <v>0</v>
      </c>
      <c r="N87" s="2">
        <f t="shared" si="21"/>
        <v>35</v>
      </c>
      <c r="O87" s="3">
        <f t="shared" si="22"/>
        <v>0.89743589743589747</v>
      </c>
    </row>
    <row r="88" spans="1:15" ht="31.5" x14ac:dyDescent="0.25">
      <c r="A88" s="2">
        <v>35</v>
      </c>
      <c r="B88" s="208" t="s">
        <v>25</v>
      </c>
      <c r="C88" s="2">
        <v>39</v>
      </c>
      <c r="D88" s="2">
        <v>39</v>
      </c>
      <c r="E88" s="4">
        <f t="shared" si="14"/>
        <v>1</v>
      </c>
      <c r="F88" s="2">
        <v>39</v>
      </c>
      <c r="G88" s="3">
        <f t="shared" si="15"/>
        <v>1</v>
      </c>
      <c r="H88" s="2">
        <v>0</v>
      </c>
      <c r="I88" s="3">
        <f t="shared" si="16"/>
        <v>0</v>
      </c>
      <c r="J88" s="2">
        <v>0</v>
      </c>
      <c r="K88" s="3">
        <f t="shared" si="17"/>
        <v>0</v>
      </c>
      <c r="L88" s="2">
        <v>0</v>
      </c>
      <c r="M88" s="3">
        <f t="shared" si="18"/>
        <v>0</v>
      </c>
      <c r="N88" s="2">
        <f t="shared" si="21"/>
        <v>39</v>
      </c>
      <c r="O88" s="3">
        <f t="shared" si="22"/>
        <v>1</v>
      </c>
    </row>
    <row r="89" spans="1:15" ht="16.5" thickBot="1" x14ac:dyDescent="0.3">
      <c r="A89" s="14">
        <v>36</v>
      </c>
      <c r="B89" s="210" t="s">
        <v>17</v>
      </c>
      <c r="C89" s="14">
        <v>39</v>
      </c>
      <c r="D89" s="14">
        <v>39</v>
      </c>
      <c r="E89" s="15">
        <f t="shared" si="14"/>
        <v>1</v>
      </c>
      <c r="F89" s="14">
        <v>39</v>
      </c>
      <c r="G89" s="16">
        <f t="shared" si="15"/>
        <v>1</v>
      </c>
      <c r="H89" s="14">
        <v>0</v>
      </c>
      <c r="I89" s="16">
        <f t="shared" si="16"/>
        <v>0</v>
      </c>
      <c r="J89" s="14">
        <v>0</v>
      </c>
      <c r="K89" s="16">
        <f t="shared" si="17"/>
        <v>0</v>
      </c>
      <c r="L89" s="14">
        <v>0</v>
      </c>
      <c r="M89" s="16">
        <f t="shared" si="18"/>
        <v>0</v>
      </c>
      <c r="N89" s="14">
        <f t="shared" si="21"/>
        <v>39</v>
      </c>
      <c r="O89" s="16">
        <f t="shared" si="22"/>
        <v>1</v>
      </c>
    </row>
    <row r="90" spans="1:15" ht="63" x14ac:dyDescent="0.25">
      <c r="A90" s="18">
        <v>37</v>
      </c>
      <c r="B90" s="41" t="s">
        <v>94</v>
      </c>
      <c r="C90" s="119">
        <v>43</v>
      </c>
      <c r="D90" s="119">
        <v>43</v>
      </c>
      <c r="E90" s="120">
        <f t="shared" ref="E90" si="23">D90/C90</f>
        <v>1</v>
      </c>
      <c r="F90" s="119">
        <v>14</v>
      </c>
      <c r="G90" s="122">
        <f t="shared" ref="G90" si="24">F90/C90</f>
        <v>0.32558139534883723</v>
      </c>
      <c r="H90" s="119">
        <v>20</v>
      </c>
      <c r="I90" s="122">
        <f t="shared" ref="I90" si="25">H90/C90</f>
        <v>0.46511627906976744</v>
      </c>
      <c r="J90" s="119">
        <v>7</v>
      </c>
      <c r="K90" s="122">
        <f t="shared" ref="K90" si="26">J90/C90</f>
        <v>0.16279069767441862</v>
      </c>
      <c r="L90" s="119">
        <v>0</v>
      </c>
      <c r="M90" s="122">
        <f t="shared" ref="M90" si="27">L90/C90</f>
        <v>0</v>
      </c>
      <c r="N90" s="119">
        <f t="shared" ref="N90" si="28">SUM(F90,H90)</f>
        <v>34</v>
      </c>
      <c r="O90" s="28">
        <f t="shared" ref="O90" si="29">N90/C90</f>
        <v>0.79069767441860461</v>
      </c>
    </row>
    <row r="91" spans="1:15" ht="15.75" x14ac:dyDescent="0.25">
      <c r="A91" s="11">
        <v>38</v>
      </c>
      <c r="B91" s="134" t="s">
        <v>28</v>
      </c>
      <c r="C91" s="2">
        <v>43</v>
      </c>
      <c r="D91" s="2">
        <v>43</v>
      </c>
      <c r="E91" s="4">
        <f t="shared" si="14"/>
        <v>1</v>
      </c>
      <c r="F91" s="2">
        <v>21</v>
      </c>
      <c r="G91" s="3">
        <f t="shared" si="15"/>
        <v>0.48837209302325579</v>
      </c>
      <c r="H91" s="2">
        <v>20</v>
      </c>
      <c r="I91" s="3">
        <f t="shared" si="16"/>
        <v>0.46511627906976744</v>
      </c>
      <c r="J91" s="2">
        <v>0</v>
      </c>
      <c r="K91" s="3">
        <f t="shared" si="17"/>
        <v>0</v>
      </c>
      <c r="L91" s="2">
        <v>0</v>
      </c>
      <c r="M91" s="3">
        <f t="shared" si="18"/>
        <v>0</v>
      </c>
      <c r="N91" s="2">
        <f t="shared" si="21"/>
        <v>41</v>
      </c>
      <c r="O91" s="12">
        <f t="shared" si="22"/>
        <v>0.95348837209302328</v>
      </c>
    </row>
    <row r="92" spans="1:15" ht="63" x14ac:dyDescent="0.25">
      <c r="A92" s="11">
        <v>39</v>
      </c>
      <c r="B92" s="89" t="s">
        <v>140</v>
      </c>
      <c r="C92" s="2">
        <v>43</v>
      </c>
      <c r="D92" s="2">
        <v>43</v>
      </c>
      <c r="E92" s="4">
        <f t="shared" si="14"/>
        <v>1</v>
      </c>
      <c r="F92" s="2">
        <v>30</v>
      </c>
      <c r="G92" s="3">
        <f t="shared" si="15"/>
        <v>0.69767441860465118</v>
      </c>
      <c r="H92" s="2">
        <v>11</v>
      </c>
      <c r="I92" s="3">
        <f t="shared" si="16"/>
        <v>0.2558139534883721</v>
      </c>
      <c r="J92" s="2">
        <v>0</v>
      </c>
      <c r="K92" s="3">
        <f t="shared" si="17"/>
        <v>0</v>
      </c>
      <c r="L92" s="2">
        <v>0</v>
      </c>
      <c r="M92" s="3">
        <f t="shared" si="18"/>
        <v>0</v>
      </c>
      <c r="N92" s="2">
        <f t="shared" si="21"/>
        <v>41</v>
      </c>
      <c r="O92" s="12">
        <f t="shared" si="22"/>
        <v>0.95348837209302328</v>
      </c>
    </row>
    <row r="93" spans="1:15" ht="63" x14ac:dyDescent="0.25">
      <c r="A93" s="11">
        <v>40</v>
      </c>
      <c r="B93" s="41" t="s">
        <v>141</v>
      </c>
      <c r="C93" s="2">
        <v>43</v>
      </c>
      <c r="D93" s="2">
        <v>43</v>
      </c>
      <c r="E93" s="4">
        <f t="shared" si="14"/>
        <v>1</v>
      </c>
      <c r="F93" s="2">
        <v>23</v>
      </c>
      <c r="G93" s="3">
        <f t="shared" si="15"/>
        <v>0.53488372093023251</v>
      </c>
      <c r="H93" s="2">
        <v>14</v>
      </c>
      <c r="I93" s="3">
        <f t="shared" si="16"/>
        <v>0.32558139534883723</v>
      </c>
      <c r="J93" s="2">
        <v>4</v>
      </c>
      <c r="K93" s="3">
        <f t="shared" si="17"/>
        <v>9.3023255813953487E-2</v>
      </c>
      <c r="L93" s="2">
        <v>0</v>
      </c>
      <c r="M93" s="3">
        <f t="shared" si="18"/>
        <v>0</v>
      </c>
      <c r="N93" s="2">
        <f t="shared" si="21"/>
        <v>37</v>
      </c>
      <c r="O93" s="12">
        <f t="shared" si="22"/>
        <v>0.86046511627906974</v>
      </c>
    </row>
    <row r="94" spans="1:15" ht="15.75" x14ac:dyDescent="0.25">
      <c r="A94" s="11">
        <v>41</v>
      </c>
      <c r="B94" s="89" t="s">
        <v>195</v>
      </c>
      <c r="C94" s="2">
        <v>43</v>
      </c>
      <c r="D94" s="2">
        <v>43</v>
      </c>
      <c r="E94" s="4">
        <f t="shared" si="14"/>
        <v>1</v>
      </c>
      <c r="F94" s="2">
        <v>25</v>
      </c>
      <c r="G94" s="3">
        <f t="shared" si="15"/>
        <v>0.58139534883720934</v>
      </c>
      <c r="H94" s="2">
        <v>12</v>
      </c>
      <c r="I94" s="3">
        <f t="shared" si="16"/>
        <v>0.27906976744186046</v>
      </c>
      <c r="J94" s="2">
        <v>4</v>
      </c>
      <c r="K94" s="3">
        <f t="shared" si="17"/>
        <v>9.3023255813953487E-2</v>
      </c>
      <c r="L94" s="2">
        <v>0</v>
      </c>
      <c r="M94" s="3">
        <f t="shared" si="18"/>
        <v>0</v>
      </c>
      <c r="N94" s="2">
        <f t="shared" si="21"/>
        <v>37</v>
      </c>
      <c r="O94" s="12">
        <f t="shared" si="22"/>
        <v>0.86046511627906974</v>
      </c>
    </row>
    <row r="95" spans="1:15" ht="45.75" customHeight="1" x14ac:dyDescent="0.25">
      <c r="A95" s="11">
        <v>42</v>
      </c>
      <c r="B95" s="89" t="s">
        <v>196</v>
      </c>
      <c r="C95" s="2">
        <v>43</v>
      </c>
      <c r="D95" s="2">
        <v>43</v>
      </c>
      <c r="E95" s="4">
        <f t="shared" si="14"/>
        <v>1</v>
      </c>
      <c r="F95" s="2">
        <v>34</v>
      </c>
      <c r="G95" s="3">
        <f t="shared" si="15"/>
        <v>0.79069767441860461</v>
      </c>
      <c r="H95" s="2">
        <v>7</v>
      </c>
      <c r="I95" s="3">
        <f t="shared" si="16"/>
        <v>0.16279069767441862</v>
      </c>
      <c r="J95" s="2">
        <v>0</v>
      </c>
      <c r="K95" s="3">
        <f t="shared" si="17"/>
        <v>0</v>
      </c>
      <c r="L95" s="2">
        <v>0</v>
      </c>
      <c r="M95" s="3">
        <f t="shared" si="18"/>
        <v>0</v>
      </c>
      <c r="N95" s="2">
        <f t="shared" si="21"/>
        <v>41</v>
      </c>
      <c r="O95" s="12">
        <f t="shared" si="22"/>
        <v>0.95348837209302328</v>
      </c>
    </row>
    <row r="96" spans="1:15" ht="66" customHeight="1" x14ac:dyDescent="0.25">
      <c r="A96" s="11">
        <v>43</v>
      </c>
      <c r="B96" s="41" t="s">
        <v>65</v>
      </c>
      <c r="C96" s="2">
        <v>43</v>
      </c>
      <c r="D96" s="2">
        <v>43</v>
      </c>
      <c r="E96" s="4">
        <f t="shared" si="14"/>
        <v>1</v>
      </c>
      <c r="F96" s="2">
        <v>23</v>
      </c>
      <c r="G96" s="3">
        <f t="shared" si="15"/>
        <v>0.53488372093023251</v>
      </c>
      <c r="H96" s="2">
        <v>14</v>
      </c>
      <c r="I96" s="3">
        <f t="shared" si="16"/>
        <v>0.32558139534883723</v>
      </c>
      <c r="J96" s="2">
        <v>4</v>
      </c>
      <c r="K96" s="3">
        <f t="shared" si="17"/>
        <v>9.3023255813953487E-2</v>
      </c>
      <c r="L96" s="2">
        <v>0</v>
      </c>
      <c r="M96" s="3">
        <f t="shared" si="18"/>
        <v>0</v>
      </c>
      <c r="N96" s="2">
        <f t="shared" si="21"/>
        <v>37</v>
      </c>
      <c r="O96" s="12">
        <f t="shared" si="22"/>
        <v>0.86046511627906974</v>
      </c>
    </row>
    <row r="97" spans="1:15" ht="66.75" customHeight="1" x14ac:dyDescent="0.25">
      <c r="A97" s="11">
        <v>44</v>
      </c>
      <c r="B97" s="41" t="s">
        <v>71</v>
      </c>
      <c r="C97" s="2">
        <v>43</v>
      </c>
      <c r="D97" s="2">
        <v>43</v>
      </c>
      <c r="E97" s="4">
        <f t="shared" si="14"/>
        <v>1</v>
      </c>
      <c r="F97" s="2">
        <v>14</v>
      </c>
      <c r="G97" s="3">
        <f t="shared" si="15"/>
        <v>0.32558139534883723</v>
      </c>
      <c r="H97" s="2">
        <v>23</v>
      </c>
      <c r="I97" s="3">
        <f t="shared" si="16"/>
        <v>0.53488372093023251</v>
      </c>
      <c r="J97" s="2">
        <v>4</v>
      </c>
      <c r="K97" s="3">
        <f t="shared" si="17"/>
        <v>9.3023255813953487E-2</v>
      </c>
      <c r="L97" s="2">
        <v>0</v>
      </c>
      <c r="M97" s="3">
        <f t="shared" si="18"/>
        <v>0</v>
      </c>
      <c r="N97" s="2">
        <f t="shared" si="21"/>
        <v>37</v>
      </c>
      <c r="O97" s="12">
        <f t="shared" si="22"/>
        <v>0.86046511627906974</v>
      </c>
    </row>
    <row r="98" spans="1:15" ht="52.5" customHeight="1" x14ac:dyDescent="0.25">
      <c r="A98" s="11">
        <v>45</v>
      </c>
      <c r="B98" s="41" t="s">
        <v>68</v>
      </c>
      <c r="C98" s="2">
        <v>43</v>
      </c>
      <c r="D98" s="2">
        <v>43</v>
      </c>
      <c r="E98" s="4">
        <f t="shared" si="14"/>
        <v>1</v>
      </c>
      <c r="F98" s="2">
        <v>14</v>
      </c>
      <c r="G98" s="3">
        <f t="shared" si="15"/>
        <v>0.32558139534883723</v>
      </c>
      <c r="H98" s="2">
        <v>20</v>
      </c>
      <c r="I98" s="3">
        <f t="shared" si="16"/>
        <v>0.46511627906976744</v>
      </c>
      <c r="J98" s="2">
        <v>7</v>
      </c>
      <c r="K98" s="3">
        <f t="shared" si="17"/>
        <v>0.16279069767441862</v>
      </c>
      <c r="L98" s="2">
        <v>0</v>
      </c>
      <c r="M98" s="3">
        <f t="shared" si="18"/>
        <v>0</v>
      </c>
      <c r="N98" s="2">
        <f t="shared" si="21"/>
        <v>34</v>
      </c>
      <c r="O98" s="12">
        <f t="shared" si="22"/>
        <v>0.79069767441860461</v>
      </c>
    </row>
    <row r="99" spans="1:15" ht="44.25" customHeight="1" x14ac:dyDescent="0.25">
      <c r="A99" s="11">
        <v>46</v>
      </c>
      <c r="B99" s="41" t="s">
        <v>59</v>
      </c>
      <c r="C99" s="2">
        <v>43</v>
      </c>
      <c r="D99" s="2">
        <v>43</v>
      </c>
      <c r="E99" s="4">
        <f t="shared" si="14"/>
        <v>1</v>
      </c>
      <c r="F99" s="2">
        <v>22</v>
      </c>
      <c r="G99" s="3">
        <f t="shared" ref="G99:G102" si="30">F99/C99</f>
        <v>0.51162790697674421</v>
      </c>
      <c r="H99" s="2">
        <v>17</v>
      </c>
      <c r="I99" s="3">
        <f t="shared" ref="I99:I102" si="31">H99/C99</f>
        <v>0.39534883720930231</v>
      </c>
      <c r="J99" s="2">
        <v>2</v>
      </c>
      <c r="K99" s="3">
        <f t="shared" ref="K99:K102" si="32">J99/C99</f>
        <v>4.6511627906976744E-2</v>
      </c>
      <c r="L99" s="2">
        <v>0</v>
      </c>
      <c r="M99" s="3">
        <f t="shared" si="18"/>
        <v>0</v>
      </c>
      <c r="N99" s="2">
        <f t="shared" si="21"/>
        <v>39</v>
      </c>
      <c r="O99" s="12">
        <f t="shared" si="22"/>
        <v>0.90697674418604646</v>
      </c>
    </row>
    <row r="100" spans="1:15" ht="47.25" x14ac:dyDescent="0.25">
      <c r="A100" s="11">
        <v>47</v>
      </c>
      <c r="B100" s="125" t="s">
        <v>139</v>
      </c>
      <c r="C100" s="2">
        <v>43</v>
      </c>
      <c r="D100" s="2">
        <v>43</v>
      </c>
      <c r="E100" s="4">
        <f t="shared" si="14"/>
        <v>1</v>
      </c>
      <c r="F100" s="2">
        <v>39</v>
      </c>
      <c r="G100" s="3">
        <f t="shared" si="30"/>
        <v>0.90697674418604646</v>
      </c>
      <c r="H100" s="2">
        <v>2</v>
      </c>
      <c r="I100" s="3">
        <f t="shared" si="31"/>
        <v>4.6511627906976744E-2</v>
      </c>
      <c r="J100" s="2">
        <v>0</v>
      </c>
      <c r="K100" s="3">
        <f t="shared" si="32"/>
        <v>0</v>
      </c>
      <c r="L100" s="2">
        <v>0</v>
      </c>
      <c r="M100" s="3">
        <f t="shared" si="18"/>
        <v>0</v>
      </c>
      <c r="N100" s="2">
        <f t="shared" si="21"/>
        <v>41</v>
      </c>
      <c r="O100" s="12">
        <f t="shared" si="22"/>
        <v>0.95348837209302328</v>
      </c>
    </row>
    <row r="101" spans="1:15" ht="84" customHeight="1" x14ac:dyDescent="0.25">
      <c r="A101" s="11">
        <v>48</v>
      </c>
      <c r="B101" s="41" t="s">
        <v>142</v>
      </c>
      <c r="C101" s="2">
        <v>43</v>
      </c>
      <c r="D101" s="2">
        <v>43</v>
      </c>
      <c r="E101" s="4">
        <f t="shared" si="14"/>
        <v>1</v>
      </c>
      <c r="F101" s="2">
        <v>14</v>
      </c>
      <c r="G101" s="3">
        <f t="shared" si="30"/>
        <v>0.32558139534883723</v>
      </c>
      <c r="H101" s="2">
        <v>23</v>
      </c>
      <c r="I101" s="3">
        <f t="shared" si="31"/>
        <v>0.53488372093023251</v>
      </c>
      <c r="J101" s="2">
        <v>4</v>
      </c>
      <c r="K101" s="3">
        <f t="shared" si="32"/>
        <v>9.3023255813953487E-2</v>
      </c>
      <c r="L101" s="2">
        <v>0</v>
      </c>
      <c r="M101" s="3">
        <f t="shared" si="18"/>
        <v>0</v>
      </c>
      <c r="N101" s="2">
        <f t="shared" si="21"/>
        <v>37</v>
      </c>
      <c r="O101" s="12">
        <f t="shared" si="22"/>
        <v>0.86046511627906974</v>
      </c>
    </row>
    <row r="102" spans="1:15" ht="47.25" x14ac:dyDescent="0.25">
      <c r="A102" s="11">
        <v>49</v>
      </c>
      <c r="B102" s="41" t="s">
        <v>182</v>
      </c>
      <c r="C102" s="2">
        <v>43</v>
      </c>
      <c r="D102" s="2">
        <v>43</v>
      </c>
      <c r="E102" s="4">
        <f t="shared" si="14"/>
        <v>1</v>
      </c>
      <c r="F102" s="2">
        <v>22</v>
      </c>
      <c r="G102" s="3">
        <f t="shared" si="30"/>
        <v>0.51162790697674421</v>
      </c>
      <c r="H102" s="2">
        <v>17</v>
      </c>
      <c r="I102" s="3">
        <f t="shared" si="31"/>
        <v>0.39534883720930231</v>
      </c>
      <c r="J102" s="2">
        <v>2</v>
      </c>
      <c r="K102" s="3">
        <f t="shared" si="32"/>
        <v>4.6511627906976744E-2</v>
      </c>
      <c r="L102" s="2">
        <v>0</v>
      </c>
      <c r="M102" s="3">
        <f t="shared" si="18"/>
        <v>0</v>
      </c>
      <c r="N102" s="2">
        <f t="shared" si="21"/>
        <v>39</v>
      </c>
      <c r="O102" s="12">
        <f t="shared" si="22"/>
        <v>0.90697674418604646</v>
      </c>
    </row>
    <row r="103" spans="1:15" ht="15.75" customHeight="1" x14ac:dyDescent="0.25">
      <c r="A103" s="11">
        <v>50</v>
      </c>
      <c r="B103" s="41" t="s">
        <v>17</v>
      </c>
      <c r="C103" s="2">
        <v>43</v>
      </c>
      <c r="D103" s="2">
        <v>43</v>
      </c>
      <c r="E103" s="4">
        <f t="shared" si="14"/>
        <v>1</v>
      </c>
      <c r="F103" s="2">
        <v>31</v>
      </c>
      <c r="G103" s="3">
        <f t="shared" si="15"/>
        <v>0.72093023255813948</v>
      </c>
      <c r="H103" s="2">
        <v>10</v>
      </c>
      <c r="I103" s="3">
        <f t="shared" si="16"/>
        <v>0.23255813953488372</v>
      </c>
      <c r="J103" s="2">
        <v>0</v>
      </c>
      <c r="K103" s="3">
        <f t="shared" si="17"/>
        <v>0</v>
      </c>
      <c r="L103" s="2">
        <v>0</v>
      </c>
      <c r="M103" s="3">
        <f t="shared" si="18"/>
        <v>0</v>
      </c>
      <c r="N103" s="2">
        <f t="shared" si="21"/>
        <v>41</v>
      </c>
      <c r="O103" s="3">
        <f t="shared" si="22"/>
        <v>0.95348837209302328</v>
      </c>
    </row>
    <row r="104" spans="1:15" ht="31.5" customHeight="1" x14ac:dyDescent="0.25">
      <c r="A104" s="11">
        <v>51</v>
      </c>
      <c r="B104" s="89" t="s">
        <v>197</v>
      </c>
      <c r="C104" s="2">
        <v>43</v>
      </c>
      <c r="D104" s="2">
        <v>43</v>
      </c>
      <c r="E104" s="4">
        <f t="shared" si="14"/>
        <v>1</v>
      </c>
      <c r="F104" s="2">
        <v>19</v>
      </c>
      <c r="G104" s="3">
        <f t="shared" si="15"/>
        <v>0.44186046511627908</v>
      </c>
      <c r="H104" s="2">
        <v>10</v>
      </c>
      <c r="I104" s="3">
        <f t="shared" si="16"/>
        <v>0.23255813953488372</v>
      </c>
      <c r="J104" s="2">
        <v>12</v>
      </c>
      <c r="K104" s="3">
        <f t="shared" si="17"/>
        <v>0.27906976744186046</v>
      </c>
      <c r="L104" s="2">
        <v>0</v>
      </c>
      <c r="M104" s="3">
        <f t="shared" si="18"/>
        <v>0</v>
      </c>
      <c r="N104" s="2">
        <f t="shared" si="21"/>
        <v>29</v>
      </c>
      <c r="O104" s="3">
        <f t="shared" si="22"/>
        <v>0.67441860465116277</v>
      </c>
    </row>
    <row r="105" spans="1:15" ht="68.25" customHeight="1" thickBot="1" x14ac:dyDescent="0.3">
      <c r="A105" s="13">
        <v>52</v>
      </c>
      <c r="B105" s="129" t="s">
        <v>198</v>
      </c>
      <c r="C105" s="14">
        <v>43</v>
      </c>
      <c r="D105" s="14">
        <v>43</v>
      </c>
      <c r="E105" s="15">
        <f t="shared" si="14"/>
        <v>1</v>
      </c>
      <c r="F105" s="14">
        <v>14</v>
      </c>
      <c r="G105" s="16">
        <f t="shared" si="15"/>
        <v>0.32558139534883723</v>
      </c>
      <c r="H105" s="14">
        <v>19</v>
      </c>
      <c r="I105" s="16">
        <f t="shared" si="16"/>
        <v>0.44186046511627908</v>
      </c>
      <c r="J105" s="14">
        <v>8</v>
      </c>
      <c r="K105" s="16">
        <f t="shared" si="17"/>
        <v>0.18604651162790697</v>
      </c>
      <c r="L105" s="14">
        <v>0</v>
      </c>
      <c r="M105" s="16">
        <f t="shared" si="18"/>
        <v>0</v>
      </c>
      <c r="N105" s="14">
        <f t="shared" si="21"/>
        <v>33</v>
      </c>
      <c r="O105" s="16">
        <f t="shared" si="22"/>
        <v>0.76744186046511631</v>
      </c>
    </row>
    <row r="106" spans="1:15" ht="16.5" thickBot="1" x14ac:dyDescent="0.3">
      <c r="A106" s="274" t="s">
        <v>15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75"/>
    </row>
    <row r="107" spans="1:15" ht="78.75" x14ac:dyDescent="0.25">
      <c r="A107" s="2">
        <v>1</v>
      </c>
      <c r="B107" s="41" t="s">
        <v>189</v>
      </c>
      <c r="C107" s="2">
        <v>39</v>
      </c>
      <c r="D107" s="2">
        <v>39</v>
      </c>
      <c r="E107" s="3">
        <f t="shared" ref="E107:E108" si="33">D107/C107</f>
        <v>1</v>
      </c>
      <c r="F107" s="2">
        <v>29</v>
      </c>
      <c r="G107" s="3">
        <f t="shared" ref="G107:G108" si="34">F107/C107</f>
        <v>0.74358974358974361</v>
      </c>
      <c r="H107" s="2">
        <v>10</v>
      </c>
      <c r="I107" s="3">
        <f t="shared" ref="I107:I108" si="35">H107/C107</f>
        <v>0.25641025641025639</v>
      </c>
      <c r="J107" s="2">
        <v>0</v>
      </c>
      <c r="K107" s="3">
        <f t="shared" ref="K107:K108" si="36">J107/C107</f>
        <v>0</v>
      </c>
      <c r="L107" s="2">
        <v>0</v>
      </c>
      <c r="M107" s="3">
        <f t="shared" ref="M107:M108" si="37">L107/C107</f>
        <v>0</v>
      </c>
      <c r="N107" s="2">
        <f t="shared" ref="N107:N108" si="38">SUM(F107,H107)</f>
        <v>39</v>
      </c>
      <c r="O107" s="3">
        <f t="shared" ref="O107:O108" si="39">N107/C107</f>
        <v>1</v>
      </c>
    </row>
    <row r="108" spans="1:15" ht="55.5" customHeight="1" x14ac:dyDescent="0.25">
      <c r="A108" s="2">
        <v>2</v>
      </c>
      <c r="B108" s="41" t="s">
        <v>194</v>
      </c>
      <c r="C108" s="2">
        <v>39</v>
      </c>
      <c r="D108" s="2">
        <v>39</v>
      </c>
      <c r="E108" s="3">
        <f t="shared" si="33"/>
        <v>1</v>
      </c>
      <c r="F108" s="2">
        <v>27</v>
      </c>
      <c r="G108" s="3">
        <f t="shared" si="34"/>
        <v>0.69230769230769229</v>
      </c>
      <c r="H108" s="2">
        <v>7</v>
      </c>
      <c r="I108" s="3">
        <f t="shared" si="35"/>
        <v>0.17948717948717949</v>
      </c>
      <c r="J108" s="2">
        <v>5</v>
      </c>
      <c r="K108" s="3">
        <f t="shared" si="36"/>
        <v>0.12820512820512819</v>
      </c>
      <c r="L108" s="2">
        <v>0</v>
      </c>
      <c r="M108" s="3">
        <f t="shared" si="37"/>
        <v>0</v>
      </c>
      <c r="N108" s="2">
        <f t="shared" si="38"/>
        <v>34</v>
      </c>
      <c r="O108" s="3">
        <f t="shared" si="39"/>
        <v>0.87179487179487181</v>
      </c>
    </row>
    <row r="109" spans="1:15" ht="63" x14ac:dyDescent="0.25">
      <c r="A109" s="115">
        <v>3</v>
      </c>
      <c r="B109" s="105" t="s">
        <v>185</v>
      </c>
      <c r="C109" s="115">
        <v>43</v>
      </c>
      <c r="D109" s="115">
        <v>43</v>
      </c>
      <c r="E109" s="116">
        <f t="shared" ref="E109:E114" si="40">D109/C109</f>
        <v>1</v>
      </c>
      <c r="F109" s="115">
        <v>27</v>
      </c>
      <c r="G109" s="116">
        <f t="shared" ref="G109:G114" si="41">F109/C109</f>
        <v>0.62790697674418605</v>
      </c>
      <c r="H109" s="115">
        <v>13</v>
      </c>
      <c r="I109" s="116">
        <f t="shared" ref="I109:I114" si="42">H109/C109</f>
        <v>0.30232558139534882</v>
      </c>
      <c r="J109" s="115">
        <v>3</v>
      </c>
      <c r="K109" s="116">
        <f t="shared" ref="K109:K114" si="43">J109/C109</f>
        <v>6.9767441860465115E-2</v>
      </c>
      <c r="L109" s="115">
        <v>0</v>
      </c>
      <c r="M109" s="116">
        <f t="shared" ref="M109:M114" si="44">L109/C109</f>
        <v>0</v>
      </c>
      <c r="N109" s="115">
        <f t="shared" ref="N109:N114" si="45">SUM(F109,H109)</f>
        <v>40</v>
      </c>
      <c r="O109" s="116">
        <f t="shared" ref="O109:O114" si="46">N109/C109</f>
        <v>0.93023255813953487</v>
      </c>
    </row>
    <row r="110" spans="1:15" ht="78.75" x14ac:dyDescent="0.25">
      <c r="A110" s="2">
        <v>4</v>
      </c>
      <c r="B110" s="105" t="s">
        <v>190</v>
      </c>
      <c r="C110" s="166">
        <v>41</v>
      </c>
      <c r="D110" s="166">
        <v>41</v>
      </c>
      <c r="E110" s="169">
        <f t="shared" ref="E110:E111" si="47">D110/C110</f>
        <v>1</v>
      </c>
      <c r="F110" s="166">
        <v>21</v>
      </c>
      <c r="G110" s="169">
        <f t="shared" ref="G110:G111" si="48">F110/C110</f>
        <v>0.51219512195121952</v>
      </c>
      <c r="H110" s="166">
        <v>16</v>
      </c>
      <c r="I110" s="169">
        <f t="shared" ref="I110:I111" si="49">H110/C110</f>
        <v>0.3902439024390244</v>
      </c>
      <c r="J110" s="166">
        <v>4</v>
      </c>
      <c r="K110" s="169">
        <f t="shared" ref="K110:K111" si="50">J110/C110</f>
        <v>9.7560975609756101E-2</v>
      </c>
      <c r="L110" s="166">
        <v>0</v>
      </c>
      <c r="M110" s="169">
        <f t="shared" ref="M110:M111" si="51">L110/C110</f>
        <v>0</v>
      </c>
      <c r="N110" s="166">
        <f t="shared" ref="N110:N111" si="52">SUM(F110,H110)</f>
        <v>37</v>
      </c>
      <c r="O110" s="169">
        <f t="shared" ref="O110:O111" si="53">N110/C110</f>
        <v>0.90243902439024393</v>
      </c>
    </row>
    <row r="111" spans="1:15" ht="94.5" x14ac:dyDescent="0.25">
      <c r="A111" s="166">
        <v>5</v>
      </c>
      <c r="B111" s="185" t="s">
        <v>193</v>
      </c>
      <c r="C111" s="170">
        <v>41</v>
      </c>
      <c r="D111" s="170">
        <v>41</v>
      </c>
      <c r="E111" s="171">
        <f t="shared" si="47"/>
        <v>1</v>
      </c>
      <c r="F111" s="170">
        <v>21</v>
      </c>
      <c r="G111" s="171">
        <f t="shared" si="48"/>
        <v>0.51219512195121952</v>
      </c>
      <c r="H111" s="170">
        <v>16</v>
      </c>
      <c r="I111" s="171">
        <f t="shared" si="49"/>
        <v>0.3902439024390244</v>
      </c>
      <c r="J111" s="170">
        <v>4</v>
      </c>
      <c r="K111" s="171">
        <f t="shared" si="50"/>
        <v>9.7560975609756101E-2</v>
      </c>
      <c r="L111" s="170">
        <v>0</v>
      </c>
      <c r="M111" s="171">
        <f t="shared" si="51"/>
        <v>0</v>
      </c>
      <c r="N111" s="170">
        <f t="shared" si="52"/>
        <v>37</v>
      </c>
      <c r="O111" s="171">
        <f t="shared" si="53"/>
        <v>0.90243902439024393</v>
      </c>
    </row>
    <row r="112" spans="1:15" ht="78.75" x14ac:dyDescent="0.25">
      <c r="A112" s="2">
        <v>6</v>
      </c>
      <c r="B112" s="125" t="s">
        <v>191</v>
      </c>
      <c r="C112" s="118">
        <v>41</v>
      </c>
      <c r="D112" s="118">
        <v>41</v>
      </c>
      <c r="E112" s="121">
        <f t="shared" si="40"/>
        <v>1</v>
      </c>
      <c r="F112" s="118">
        <v>15</v>
      </c>
      <c r="G112" s="121">
        <f t="shared" si="41"/>
        <v>0.36585365853658536</v>
      </c>
      <c r="H112" s="118">
        <v>20</v>
      </c>
      <c r="I112" s="121">
        <f t="shared" si="42"/>
        <v>0.48780487804878048</v>
      </c>
      <c r="J112" s="118">
        <v>6</v>
      </c>
      <c r="K112" s="121">
        <f t="shared" si="43"/>
        <v>0.14634146341463414</v>
      </c>
      <c r="L112" s="118">
        <v>0</v>
      </c>
      <c r="M112" s="121">
        <f t="shared" si="44"/>
        <v>0</v>
      </c>
      <c r="N112" s="118">
        <f t="shared" si="45"/>
        <v>35</v>
      </c>
      <c r="O112" s="121">
        <f t="shared" si="46"/>
        <v>0.85365853658536583</v>
      </c>
    </row>
    <row r="113" spans="1:15" ht="96.75" customHeight="1" x14ac:dyDescent="0.25">
      <c r="A113" s="166">
        <v>7</v>
      </c>
      <c r="B113" s="41" t="s">
        <v>192</v>
      </c>
      <c r="C113" s="2">
        <v>41</v>
      </c>
      <c r="D113" s="2">
        <v>41</v>
      </c>
      <c r="E113" s="3">
        <f t="shared" ref="E113" si="54">D113/C113</f>
        <v>1</v>
      </c>
      <c r="F113" s="2">
        <v>22</v>
      </c>
      <c r="G113" s="3">
        <f t="shared" ref="G113" si="55">F113/C113</f>
        <v>0.53658536585365857</v>
      </c>
      <c r="H113" s="2">
        <v>17</v>
      </c>
      <c r="I113" s="3">
        <f t="shared" ref="I113" si="56">H113/C113</f>
        <v>0.41463414634146339</v>
      </c>
      <c r="J113" s="2">
        <v>2</v>
      </c>
      <c r="K113" s="3">
        <f t="shared" ref="K113" si="57">J113/C113</f>
        <v>4.878048780487805E-2</v>
      </c>
      <c r="L113" s="2">
        <v>0</v>
      </c>
      <c r="M113" s="3">
        <f t="shared" ref="M113" si="58">L113/C113</f>
        <v>0</v>
      </c>
      <c r="N113" s="2">
        <f t="shared" ref="N113" si="59">SUM(F113,H113)</f>
        <v>39</v>
      </c>
      <c r="O113" s="3">
        <f t="shared" ref="O113" si="60">N113/C113</f>
        <v>0.95121951219512191</v>
      </c>
    </row>
    <row r="114" spans="1:15" ht="82.5" customHeight="1" x14ac:dyDescent="0.25">
      <c r="A114" s="2">
        <v>8</v>
      </c>
      <c r="B114" s="41" t="s">
        <v>186</v>
      </c>
      <c r="C114" s="2">
        <v>43</v>
      </c>
      <c r="D114" s="2">
        <v>43</v>
      </c>
      <c r="E114" s="3">
        <f t="shared" si="40"/>
        <v>1</v>
      </c>
      <c r="F114" s="2">
        <v>27</v>
      </c>
      <c r="G114" s="3">
        <f t="shared" si="41"/>
        <v>0.62790697674418605</v>
      </c>
      <c r="H114" s="2">
        <v>15</v>
      </c>
      <c r="I114" s="3">
        <f t="shared" si="42"/>
        <v>0.34883720930232559</v>
      </c>
      <c r="J114" s="2">
        <v>1</v>
      </c>
      <c r="K114" s="3">
        <f t="shared" si="43"/>
        <v>2.3255813953488372E-2</v>
      </c>
      <c r="L114" s="2">
        <v>0</v>
      </c>
      <c r="M114" s="3">
        <f t="shared" si="44"/>
        <v>0</v>
      </c>
      <c r="N114" s="2">
        <f t="shared" si="45"/>
        <v>42</v>
      </c>
      <c r="O114" s="3">
        <f t="shared" si="46"/>
        <v>0.97674418604651159</v>
      </c>
    </row>
    <row r="115" spans="1:15" ht="16.5" thickBot="1" x14ac:dyDescent="0.3">
      <c r="A115" s="264" t="s">
        <v>16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6"/>
    </row>
    <row r="116" spans="1:15" ht="15.75" x14ac:dyDescent="0.25">
      <c r="A116" s="115">
        <v>1</v>
      </c>
      <c r="B116" s="115" t="s">
        <v>16</v>
      </c>
      <c r="C116" s="115">
        <v>41</v>
      </c>
      <c r="D116" s="115">
        <v>41</v>
      </c>
      <c r="E116" s="116">
        <f>D116/C116</f>
        <v>1</v>
      </c>
      <c r="F116" s="115">
        <v>30</v>
      </c>
      <c r="G116" s="116">
        <f>F116/C116</f>
        <v>0.73170731707317072</v>
      </c>
      <c r="H116" s="115">
        <v>9</v>
      </c>
      <c r="I116" s="116">
        <f>H116/C116</f>
        <v>0.21951219512195122</v>
      </c>
      <c r="J116" s="115">
        <v>2</v>
      </c>
      <c r="K116" s="116">
        <f>J116/C116</f>
        <v>4.878048780487805E-2</v>
      </c>
      <c r="L116" s="115">
        <v>0</v>
      </c>
      <c r="M116" s="116">
        <f>L116/C116</f>
        <v>0</v>
      </c>
      <c r="N116" s="115">
        <f>SUM(F116,H116)</f>
        <v>39</v>
      </c>
      <c r="O116" s="107">
        <f>N116/C116</f>
        <v>0.95121951219512191</v>
      </c>
    </row>
  </sheetData>
  <mergeCells count="28">
    <mergeCell ref="M1:O1"/>
    <mergeCell ref="A115:O115"/>
    <mergeCell ref="N5:N7"/>
    <mergeCell ref="A8:O8"/>
    <mergeCell ref="A9:O9"/>
    <mergeCell ref="A53:O53"/>
    <mergeCell ref="A106:O106"/>
    <mergeCell ref="I5:I7"/>
    <mergeCell ref="J5:J7"/>
    <mergeCell ref="K5:K7"/>
    <mergeCell ref="L5:L7"/>
    <mergeCell ref="M5:M7"/>
    <mergeCell ref="A3:A7"/>
    <mergeCell ref="B3:B7"/>
    <mergeCell ref="C3:C7"/>
    <mergeCell ref="D3:O3"/>
    <mergeCell ref="N4:O4"/>
    <mergeCell ref="O5:O7"/>
    <mergeCell ref="D5:D7"/>
    <mergeCell ref="E5:E7"/>
    <mergeCell ref="F5:F7"/>
    <mergeCell ref="G5:G7"/>
    <mergeCell ref="H5:H7"/>
    <mergeCell ref="D4:E4"/>
    <mergeCell ref="F4:G4"/>
    <mergeCell ref="H4:I4"/>
    <mergeCell ref="J4:K4"/>
    <mergeCell ref="L4:M4"/>
  </mergeCells>
  <pageMargins left="0.55118110236220474" right="0.3543307086614173" top="0.39370078740157483" bottom="0.39370078740157483" header="0" footer="0"/>
  <pageSetup paperSize="9" scale="27" orientation="landscape" r:id="rId1"/>
  <rowBreaks count="2" manualBreakCount="2">
    <brk id="52" max="16383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22"/>
  <sheetViews>
    <sheetView view="pageBreakPreview" topLeftCell="A25" zoomScale="85" zoomScaleNormal="85" zoomScaleSheetLayoutView="85" workbookViewId="0">
      <selection activeCell="B28" sqref="B28"/>
    </sheetView>
  </sheetViews>
  <sheetFormatPr defaultRowHeight="15" x14ac:dyDescent="0.25"/>
  <cols>
    <col min="1" max="1" width="5.140625" customWidth="1"/>
    <col min="2" max="2" width="29.28515625" style="43" customWidth="1"/>
    <col min="3" max="9" width="9.28515625" bestFit="1" customWidth="1"/>
    <col min="10" max="10" width="11" customWidth="1"/>
    <col min="11" max="11" width="12.28515625" customWidth="1"/>
    <col min="12" max="12" width="11.140625" customWidth="1"/>
    <col min="13" max="13" width="14.28515625" customWidth="1"/>
    <col min="14" max="14" width="9.28515625" bestFit="1" customWidth="1"/>
    <col min="15" max="15" width="10.85546875" bestFit="1" customWidth="1"/>
  </cols>
  <sheetData>
    <row r="1" spans="1:15" ht="18.75" x14ac:dyDescent="0.3">
      <c r="M1" s="260" t="s">
        <v>74</v>
      </c>
      <c r="N1" s="260"/>
      <c r="O1" s="260"/>
    </row>
    <row r="3" spans="1:15" ht="18.75" x14ac:dyDescent="0.25">
      <c r="A3" s="261" t="s">
        <v>7</v>
      </c>
      <c r="B3" s="253" t="s">
        <v>8</v>
      </c>
      <c r="C3" s="263" t="s">
        <v>9</v>
      </c>
      <c r="D3" s="253" t="s">
        <v>0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18.75" x14ac:dyDescent="0.3">
      <c r="A4" s="261"/>
      <c r="B4" s="253"/>
      <c r="C4" s="263"/>
      <c r="D4" s="251" t="s">
        <v>1</v>
      </c>
      <c r="E4" s="251"/>
      <c r="F4" s="253" t="s">
        <v>2</v>
      </c>
      <c r="G4" s="253"/>
      <c r="H4" s="251" t="s">
        <v>3</v>
      </c>
      <c r="I4" s="251"/>
      <c r="J4" s="272" t="s">
        <v>4</v>
      </c>
      <c r="K4" s="272"/>
      <c r="L4" s="272" t="s">
        <v>5</v>
      </c>
      <c r="M4" s="272"/>
      <c r="N4" s="251" t="s">
        <v>6</v>
      </c>
      <c r="O4" s="251"/>
    </row>
    <row r="5" spans="1:15" x14ac:dyDescent="0.25">
      <c r="A5" s="261"/>
      <c r="B5" s="253"/>
      <c r="C5" s="263"/>
      <c r="D5" s="263" t="s">
        <v>10</v>
      </c>
      <c r="E5" s="253" t="s">
        <v>11</v>
      </c>
      <c r="F5" s="252" t="s">
        <v>10</v>
      </c>
      <c r="G5" s="253" t="s">
        <v>11</v>
      </c>
      <c r="H5" s="252" t="s">
        <v>10</v>
      </c>
      <c r="I5" s="253" t="s">
        <v>11</v>
      </c>
      <c r="J5" s="252" t="s">
        <v>10</v>
      </c>
      <c r="K5" s="253" t="s">
        <v>11</v>
      </c>
      <c r="L5" s="252" t="s">
        <v>10</v>
      </c>
      <c r="M5" s="253" t="s">
        <v>11</v>
      </c>
      <c r="N5" s="252" t="s">
        <v>10</v>
      </c>
      <c r="O5" s="253" t="s">
        <v>11</v>
      </c>
    </row>
    <row r="6" spans="1:15" x14ac:dyDescent="0.25">
      <c r="A6" s="261"/>
      <c r="B6" s="253"/>
      <c r="C6" s="263"/>
      <c r="D6" s="263"/>
      <c r="E6" s="253"/>
      <c r="F6" s="252"/>
      <c r="G6" s="253"/>
      <c r="H6" s="252"/>
      <c r="I6" s="253"/>
      <c r="J6" s="252"/>
      <c r="K6" s="253"/>
      <c r="L6" s="252"/>
      <c r="M6" s="253"/>
      <c r="N6" s="252"/>
      <c r="O6" s="253"/>
    </row>
    <row r="7" spans="1:15" ht="47.25" customHeight="1" x14ac:dyDescent="0.25">
      <c r="A7" s="261"/>
      <c r="B7" s="253"/>
      <c r="C7" s="263"/>
      <c r="D7" s="263"/>
      <c r="E7" s="253"/>
      <c r="F7" s="252"/>
      <c r="G7" s="253"/>
      <c r="H7" s="252"/>
      <c r="I7" s="253"/>
      <c r="J7" s="252"/>
      <c r="K7" s="253"/>
      <c r="L7" s="252"/>
      <c r="M7" s="253"/>
      <c r="N7" s="252"/>
      <c r="O7" s="253"/>
    </row>
    <row r="8" spans="1:15" ht="20.25" customHeight="1" thickBot="1" x14ac:dyDescent="0.3">
      <c r="A8" s="254" t="s">
        <v>14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</row>
    <row r="9" spans="1:15" s="1" customFormat="1" ht="16.5" thickBot="1" x14ac:dyDescent="0.3">
      <c r="A9" s="267" t="s">
        <v>12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9"/>
    </row>
    <row r="10" spans="1:15" ht="31.5" x14ac:dyDescent="0.25">
      <c r="A10" s="6">
        <v>1</v>
      </c>
      <c r="B10" s="128" t="s">
        <v>99</v>
      </c>
      <c r="C10" s="7">
        <v>72</v>
      </c>
      <c r="D10" s="7">
        <v>72</v>
      </c>
      <c r="E10" s="8">
        <f>D10/C10</f>
        <v>1</v>
      </c>
      <c r="F10" s="7">
        <v>33</v>
      </c>
      <c r="G10" s="9">
        <f>F10/D10</f>
        <v>0.45833333333333331</v>
      </c>
      <c r="H10" s="7">
        <v>25</v>
      </c>
      <c r="I10" s="9">
        <f>H10/C10</f>
        <v>0.34722222222222221</v>
      </c>
      <c r="J10" s="7">
        <v>7</v>
      </c>
      <c r="K10" s="9">
        <f>J10/C10</f>
        <v>9.7222222222222224E-2</v>
      </c>
      <c r="L10" s="7">
        <v>7</v>
      </c>
      <c r="M10" s="9">
        <f>L10/C10</f>
        <v>9.7222222222222224E-2</v>
      </c>
      <c r="N10" s="7">
        <f>SUM(F10,H10)</f>
        <v>58</v>
      </c>
      <c r="O10" s="10">
        <f>N10/C10</f>
        <v>0.80555555555555558</v>
      </c>
    </row>
    <row r="11" spans="1:15" ht="15.75" x14ac:dyDescent="0.25">
      <c r="A11" s="11">
        <v>2</v>
      </c>
      <c r="B11" s="108" t="s">
        <v>19</v>
      </c>
      <c r="C11" s="2">
        <v>72</v>
      </c>
      <c r="D11" s="2">
        <v>72</v>
      </c>
      <c r="E11" s="4">
        <f t="shared" ref="E11:E22" si="0">D11/C11</f>
        <v>1</v>
      </c>
      <c r="F11" s="2">
        <v>38</v>
      </c>
      <c r="G11" s="3">
        <f t="shared" ref="G11:G22" si="1">F11/D11</f>
        <v>0.52777777777777779</v>
      </c>
      <c r="H11" s="2">
        <v>22</v>
      </c>
      <c r="I11" s="3">
        <f t="shared" ref="I11:I22" si="2">H11/C11</f>
        <v>0.30555555555555558</v>
      </c>
      <c r="J11" s="2">
        <v>11</v>
      </c>
      <c r="K11" s="3">
        <f t="shared" ref="K11:K22" si="3">J11/C11</f>
        <v>0.15277777777777779</v>
      </c>
      <c r="L11" s="2">
        <v>1</v>
      </c>
      <c r="M11" s="3">
        <f t="shared" ref="M11:M22" si="4">L11/C11</f>
        <v>1.3888888888888888E-2</v>
      </c>
      <c r="N11" s="2">
        <f t="shared" ref="N11:N60" si="5">SUM(F11,H11)</f>
        <v>60</v>
      </c>
      <c r="O11" s="12">
        <f t="shared" ref="O11:O22" si="6">N11/C11</f>
        <v>0.83333333333333337</v>
      </c>
    </row>
    <row r="12" spans="1:15" ht="15.75" x14ac:dyDescent="0.25">
      <c r="A12" s="11">
        <v>3</v>
      </c>
      <c r="B12" s="130" t="s">
        <v>84</v>
      </c>
      <c r="C12" s="2">
        <v>72</v>
      </c>
      <c r="D12" s="2">
        <v>72</v>
      </c>
      <c r="E12" s="4">
        <f t="shared" si="0"/>
        <v>1</v>
      </c>
      <c r="F12" s="2">
        <v>46</v>
      </c>
      <c r="G12" s="3">
        <f t="shared" si="1"/>
        <v>0.63888888888888884</v>
      </c>
      <c r="H12" s="2">
        <v>25</v>
      </c>
      <c r="I12" s="3">
        <f t="shared" si="2"/>
        <v>0.34722222222222221</v>
      </c>
      <c r="J12" s="2">
        <v>0</v>
      </c>
      <c r="K12" s="3">
        <f t="shared" si="3"/>
        <v>0</v>
      </c>
      <c r="L12" s="2">
        <v>1</v>
      </c>
      <c r="M12" s="3">
        <f t="shared" si="4"/>
        <v>1.3888888888888888E-2</v>
      </c>
      <c r="N12" s="2">
        <f t="shared" si="5"/>
        <v>71</v>
      </c>
      <c r="O12" s="12">
        <f t="shared" si="6"/>
        <v>0.98611111111111116</v>
      </c>
    </row>
    <row r="13" spans="1:15" ht="15.75" x14ac:dyDescent="0.25">
      <c r="A13" s="11">
        <v>4</v>
      </c>
      <c r="B13" s="130" t="s">
        <v>28</v>
      </c>
      <c r="C13" s="2">
        <v>72</v>
      </c>
      <c r="D13" s="2">
        <v>72</v>
      </c>
      <c r="E13" s="4">
        <f t="shared" si="0"/>
        <v>1</v>
      </c>
      <c r="F13" s="2">
        <v>29</v>
      </c>
      <c r="G13" s="3">
        <f t="shared" si="1"/>
        <v>0.40277777777777779</v>
      </c>
      <c r="H13" s="2">
        <v>29</v>
      </c>
      <c r="I13" s="3">
        <f t="shared" si="2"/>
        <v>0.40277777777777779</v>
      </c>
      <c r="J13" s="2">
        <v>11</v>
      </c>
      <c r="K13" s="3">
        <f t="shared" si="3"/>
        <v>0.15277777777777779</v>
      </c>
      <c r="L13" s="2">
        <v>3</v>
      </c>
      <c r="M13" s="3">
        <f t="shared" si="4"/>
        <v>4.1666666666666664E-2</v>
      </c>
      <c r="N13" s="2">
        <f t="shared" si="5"/>
        <v>58</v>
      </c>
      <c r="O13" s="12">
        <f t="shared" si="6"/>
        <v>0.80555555555555558</v>
      </c>
    </row>
    <row r="14" spans="1:15" ht="15.75" x14ac:dyDescent="0.25">
      <c r="A14" s="11">
        <v>5</v>
      </c>
      <c r="B14" s="130" t="s">
        <v>20</v>
      </c>
      <c r="C14" s="2">
        <v>72</v>
      </c>
      <c r="D14" s="2">
        <v>72</v>
      </c>
      <c r="E14" s="4">
        <f t="shared" si="0"/>
        <v>1</v>
      </c>
      <c r="F14" s="2">
        <v>40</v>
      </c>
      <c r="G14" s="3">
        <f t="shared" si="1"/>
        <v>0.55555555555555558</v>
      </c>
      <c r="H14" s="2">
        <v>14</v>
      </c>
      <c r="I14" s="3">
        <f t="shared" si="2"/>
        <v>0.19444444444444445</v>
      </c>
      <c r="J14" s="2">
        <v>16</v>
      </c>
      <c r="K14" s="3">
        <f t="shared" si="3"/>
        <v>0.22222222222222221</v>
      </c>
      <c r="L14" s="2">
        <v>2</v>
      </c>
      <c r="M14" s="3">
        <f t="shared" si="4"/>
        <v>2.7777777777777776E-2</v>
      </c>
      <c r="N14" s="2">
        <f t="shared" si="5"/>
        <v>54</v>
      </c>
      <c r="O14" s="12">
        <f t="shared" si="6"/>
        <v>0.75</v>
      </c>
    </row>
    <row r="15" spans="1:15" ht="15.75" x14ac:dyDescent="0.25">
      <c r="A15" s="11">
        <v>6</v>
      </c>
      <c r="B15" s="41" t="s">
        <v>24</v>
      </c>
      <c r="C15" s="2">
        <v>72</v>
      </c>
      <c r="D15" s="2">
        <v>72</v>
      </c>
      <c r="E15" s="4">
        <f t="shared" si="0"/>
        <v>1</v>
      </c>
      <c r="F15" s="2">
        <v>15</v>
      </c>
      <c r="G15" s="3">
        <f t="shared" si="1"/>
        <v>0.20833333333333334</v>
      </c>
      <c r="H15" s="2">
        <v>27</v>
      </c>
      <c r="I15" s="3">
        <f t="shared" si="2"/>
        <v>0.375</v>
      </c>
      <c r="J15" s="2">
        <v>23</v>
      </c>
      <c r="K15" s="3">
        <f t="shared" si="3"/>
        <v>0.31944444444444442</v>
      </c>
      <c r="L15" s="2">
        <v>7</v>
      </c>
      <c r="M15" s="3">
        <f t="shared" si="4"/>
        <v>9.7222222222222224E-2</v>
      </c>
      <c r="N15" s="2">
        <f t="shared" si="5"/>
        <v>42</v>
      </c>
      <c r="O15" s="12">
        <f t="shared" si="6"/>
        <v>0.58333333333333337</v>
      </c>
    </row>
    <row r="16" spans="1:15" ht="15.75" x14ac:dyDescent="0.25">
      <c r="A16" s="11">
        <v>7</v>
      </c>
      <c r="B16" s="41" t="s">
        <v>89</v>
      </c>
      <c r="C16" s="2">
        <v>72</v>
      </c>
      <c r="D16" s="2">
        <v>72</v>
      </c>
      <c r="E16" s="4">
        <f t="shared" si="0"/>
        <v>1</v>
      </c>
      <c r="F16" s="2">
        <v>23</v>
      </c>
      <c r="G16" s="3">
        <f t="shared" si="1"/>
        <v>0.31944444444444442</v>
      </c>
      <c r="H16" s="2">
        <v>15</v>
      </c>
      <c r="I16" s="3">
        <f t="shared" si="2"/>
        <v>0.20833333333333334</v>
      </c>
      <c r="J16" s="2">
        <v>22</v>
      </c>
      <c r="K16" s="3">
        <f t="shared" si="3"/>
        <v>0.30555555555555558</v>
      </c>
      <c r="L16" s="2">
        <v>12</v>
      </c>
      <c r="M16" s="3">
        <f t="shared" si="4"/>
        <v>0.16666666666666666</v>
      </c>
      <c r="N16" s="2">
        <f t="shared" si="5"/>
        <v>38</v>
      </c>
      <c r="O16" s="12">
        <f t="shared" si="6"/>
        <v>0.52777777777777779</v>
      </c>
    </row>
    <row r="17" spans="1:15" ht="15.75" x14ac:dyDescent="0.25">
      <c r="A17" s="11">
        <v>8</v>
      </c>
      <c r="B17" s="130" t="s">
        <v>31</v>
      </c>
      <c r="C17" s="2">
        <v>72</v>
      </c>
      <c r="D17" s="2">
        <v>72</v>
      </c>
      <c r="E17" s="4">
        <f t="shared" si="0"/>
        <v>1</v>
      </c>
      <c r="F17" s="2">
        <v>20</v>
      </c>
      <c r="G17" s="3">
        <f t="shared" si="1"/>
        <v>0.27777777777777779</v>
      </c>
      <c r="H17" s="2">
        <v>9</v>
      </c>
      <c r="I17" s="3">
        <f t="shared" si="2"/>
        <v>0.125</v>
      </c>
      <c r="J17" s="2">
        <v>27</v>
      </c>
      <c r="K17" s="3">
        <f t="shared" si="3"/>
        <v>0.375</v>
      </c>
      <c r="L17" s="2">
        <v>16</v>
      </c>
      <c r="M17" s="3">
        <f t="shared" si="4"/>
        <v>0.22222222222222221</v>
      </c>
      <c r="N17" s="2">
        <f t="shared" si="5"/>
        <v>29</v>
      </c>
      <c r="O17" s="12">
        <f t="shared" si="6"/>
        <v>0.40277777777777779</v>
      </c>
    </row>
    <row r="18" spans="1:15" ht="15.75" x14ac:dyDescent="0.25">
      <c r="A18" s="11">
        <v>9</v>
      </c>
      <c r="B18" s="130" t="s">
        <v>199</v>
      </c>
      <c r="C18" s="2">
        <v>72</v>
      </c>
      <c r="D18" s="2">
        <v>72</v>
      </c>
      <c r="E18" s="4">
        <f t="shared" si="0"/>
        <v>1</v>
      </c>
      <c r="F18" s="2">
        <v>37</v>
      </c>
      <c r="G18" s="3">
        <f t="shared" si="1"/>
        <v>0.51388888888888884</v>
      </c>
      <c r="H18" s="2">
        <v>15</v>
      </c>
      <c r="I18" s="3">
        <f t="shared" si="2"/>
        <v>0.20833333333333334</v>
      </c>
      <c r="J18" s="2">
        <v>16</v>
      </c>
      <c r="K18" s="3">
        <f t="shared" si="3"/>
        <v>0.22222222222222221</v>
      </c>
      <c r="L18" s="2">
        <v>4</v>
      </c>
      <c r="M18" s="3">
        <f t="shared" si="4"/>
        <v>5.5555555555555552E-2</v>
      </c>
      <c r="N18" s="2">
        <f t="shared" si="5"/>
        <v>52</v>
      </c>
      <c r="O18" s="12">
        <f t="shared" si="6"/>
        <v>0.72222222222222221</v>
      </c>
    </row>
    <row r="19" spans="1:15" ht="31.5" x14ac:dyDescent="0.25">
      <c r="A19" s="11">
        <v>10</v>
      </c>
      <c r="B19" s="41" t="s">
        <v>18</v>
      </c>
      <c r="C19" s="2">
        <v>72</v>
      </c>
      <c r="D19" s="2">
        <v>72</v>
      </c>
      <c r="E19" s="4">
        <f t="shared" si="0"/>
        <v>1</v>
      </c>
      <c r="F19" s="2">
        <v>19</v>
      </c>
      <c r="G19" s="3">
        <f t="shared" si="1"/>
        <v>0.2638888888888889</v>
      </c>
      <c r="H19" s="2">
        <v>31</v>
      </c>
      <c r="I19" s="3">
        <f t="shared" si="2"/>
        <v>0.43055555555555558</v>
      </c>
      <c r="J19" s="2">
        <v>20</v>
      </c>
      <c r="K19" s="3">
        <f t="shared" si="3"/>
        <v>0.27777777777777779</v>
      </c>
      <c r="L19" s="2">
        <v>2</v>
      </c>
      <c r="M19" s="3">
        <f t="shared" si="4"/>
        <v>2.7777777777777776E-2</v>
      </c>
      <c r="N19" s="2">
        <f t="shared" si="5"/>
        <v>50</v>
      </c>
      <c r="O19" s="12">
        <f t="shared" si="6"/>
        <v>0.69444444444444442</v>
      </c>
    </row>
    <row r="20" spans="1:15" ht="15.75" x14ac:dyDescent="0.25">
      <c r="A20" s="11">
        <v>11</v>
      </c>
      <c r="B20" s="130" t="s">
        <v>90</v>
      </c>
      <c r="C20" s="2">
        <v>72</v>
      </c>
      <c r="D20" s="2">
        <v>72</v>
      </c>
      <c r="E20" s="4">
        <f t="shared" si="0"/>
        <v>1</v>
      </c>
      <c r="F20" s="2">
        <v>21</v>
      </c>
      <c r="G20" s="3">
        <f t="shared" si="1"/>
        <v>0.29166666666666669</v>
      </c>
      <c r="H20" s="2">
        <v>20</v>
      </c>
      <c r="I20" s="3">
        <f t="shared" si="2"/>
        <v>0.27777777777777779</v>
      </c>
      <c r="J20" s="2">
        <v>19</v>
      </c>
      <c r="K20" s="3">
        <f t="shared" si="3"/>
        <v>0.2638888888888889</v>
      </c>
      <c r="L20" s="2">
        <v>12</v>
      </c>
      <c r="M20" s="3">
        <f t="shared" si="4"/>
        <v>0.16666666666666666</v>
      </c>
      <c r="N20" s="2">
        <f t="shared" si="5"/>
        <v>41</v>
      </c>
      <c r="O20" s="12">
        <f t="shared" si="6"/>
        <v>0.56944444444444442</v>
      </c>
    </row>
    <row r="21" spans="1:15" ht="15.75" x14ac:dyDescent="0.25">
      <c r="A21" s="19">
        <v>12</v>
      </c>
      <c r="B21" s="207" t="s">
        <v>30</v>
      </c>
      <c r="C21" s="2">
        <v>72</v>
      </c>
      <c r="D21" s="2">
        <v>72</v>
      </c>
      <c r="E21" s="21">
        <f t="shared" si="0"/>
        <v>1</v>
      </c>
      <c r="F21" s="20">
        <v>39</v>
      </c>
      <c r="G21" s="22">
        <f t="shared" si="1"/>
        <v>0.54166666666666663</v>
      </c>
      <c r="H21" s="20">
        <v>18</v>
      </c>
      <c r="I21" s="22">
        <f t="shared" si="2"/>
        <v>0.25</v>
      </c>
      <c r="J21" s="20">
        <v>15</v>
      </c>
      <c r="K21" s="22">
        <f t="shared" si="3"/>
        <v>0.20833333333333334</v>
      </c>
      <c r="L21" s="20">
        <v>0</v>
      </c>
      <c r="M21" s="22">
        <f t="shared" si="4"/>
        <v>0</v>
      </c>
      <c r="N21" s="20">
        <f t="shared" si="5"/>
        <v>57</v>
      </c>
      <c r="O21" s="23">
        <f t="shared" si="6"/>
        <v>0.79166666666666663</v>
      </c>
    </row>
    <row r="22" spans="1:15" ht="16.5" thickBot="1" x14ac:dyDescent="0.3">
      <c r="A22" s="13">
        <v>13</v>
      </c>
      <c r="B22" s="132" t="s">
        <v>17</v>
      </c>
      <c r="C22" s="14">
        <v>72</v>
      </c>
      <c r="D22" s="14">
        <v>72</v>
      </c>
      <c r="E22" s="15">
        <f t="shared" si="0"/>
        <v>1</v>
      </c>
      <c r="F22" s="14">
        <v>56</v>
      </c>
      <c r="G22" s="16">
        <f t="shared" si="1"/>
        <v>0.77777777777777779</v>
      </c>
      <c r="H22" s="14">
        <v>0</v>
      </c>
      <c r="I22" s="16">
        <f t="shared" si="2"/>
        <v>0</v>
      </c>
      <c r="J22" s="14">
        <v>0</v>
      </c>
      <c r="K22" s="16">
        <f t="shared" si="3"/>
        <v>0</v>
      </c>
      <c r="L22" s="14">
        <v>16</v>
      </c>
      <c r="M22" s="16">
        <f t="shared" si="4"/>
        <v>0.22222222222222221</v>
      </c>
      <c r="N22" s="14">
        <f t="shared" si="5"/>
        <v>56</v>
      </c>
      <c r="O22" s="17">
        <f t="shared" si="6"/>
        <v>0.77777777777777779</v>
      </c>
    </row>
    <row r="23" spans="1:15" ht="30.75" customHeight="1" x14ac:dyDescent="0.25">
      <c r="A23" s="6">
        <v>14</v>
      </c>
      <c r="B23" s="128" t="s">
        <v>86</v>
      </c>
      <c r="C23" s="7">
        <v>61</v>
      </c>
      <c r="D23" s="7">
        <v>61</v>
      </c>
      <c r="E23" s="8">
        <f t="shared" ref="E23:E30" si="7">D23/C23</f>
        <v>1</v>
      </c>
      <c r="F23" s="7">
        <v>28</v>
      </c>
      <c r="G23" s="9">
        <f t="shared" ref="G23:G30" si="8">F23/D23</f>
        <v>0.45901639344262296</v>
      </c>
      <c r="H23" s="7">
        <v>13</v>
      </c>
      <c r="I23" s="9">
        <f t="shared" ref="I23:I30" si="9">H23/C23</f>
        <v>0.21311475409836064</v>
      </c>
      <c r="J23" s="7">
        <v>16</v>
      </c>
      <c r="K23" s="9">
        <f t="shared" ref="K23:K30" si="10">J23/C23</f>
        <v>0.26229508196721313</v>
      </c>
      <c r="L23" s="7">
        <v>4</v>
      </c>
      <c r="M23" s="9">
        <f t="shared" ref="M23:M30" si="11">L23/C23</f>
        <v>6.5573770491803282E-2</v>
      </c>
      <c r="N23" s="7">
        <f t="shared" si="5"/>
        <v>41</v>
      </c>
      <c r="O23" s="10">
        <f t="shared" ref="O23:O30" si="12">N23/C23</f>
        <v>0.67213114754098358</v>
      </c>
    </row>
    <row r="24" spans="1:15" ht="15.75" customHeight="1" x14ac:dyDescent="0.25">
      <c r="A24" s="11">
        <v>15</v>
      </c>
      <c r="B24" s="41" t="s">
        <v>24</v>
      </c>
      <c r="C24" s="2">
        <v>61</v>
      </c>
      <c r="D24" s="2">
        <v>61</v>
      </c>
      <c r="E24" s="4">
        <f t="shared" si="7"/>
        <v>1</v>
      </c>
      <c r="F24" s="2">
        <v>9</v>
      </c>
      <c r="G24" s="3">
        <f t="shared" si="8"/>
        <v>0.14754098360655737</v>
      </c>
      <c r="H24" s="2">
        <v>32</v>
      </c>
      <c r="I24" s="3">
        <f t="shared" si="9"/>
        <v>0.52459016393442626</v>
      </c>
      <c r="J24" s="2">
        <v>19</v>
      </c>
      <c r="K24" s="3">
        <f t="shared" si="10"/>
        <v>0.31147540983606559</v>
      </c>
      <c r="L24" s="2">
        <v>1</v>
      </c>
      <c r="M24" s="3">
        <f t="shared" si="11"/>
        <v>1.6393442622950821E-2</v>
      </c>
      <c r="N24" s="2">
        <f t="shared" si="5"/>
        <v>41</v>
      </c>
      <c r="O24" s="12">
        <f t="shared" si="12"/>
        <v>0.67213114754098358</v>
      </c>
    </row>
    <row r="25" spans="1:15" ht="15.75" customHeight="1" x14ac:dyDescent="0.25">
      <c r="A25" s="11">
        <v>16</v>
      </c>
      <c r="B25" s="41" t="s">
        <v>114</v>
      </c>
      <c r="C25" s="2">
        <v>61</v>
      </c>
      <c r="D25" s="2">
        <v>61</v>
      </c>
      <c r="E25" s="4">
        <f t="shared" si="7"/>
        <v>1</v>
      </c>
      <c r="F25" s="2">
        <v>35</v>
      </c>
      <c r="G25" s="3">
        <f t="shared" si="8"/>
        <v>0.57377049180327866</v>
      </c>
      <c r="H25" s="2">
        <v>16</v>
      </c>
      <c r="I25" s="3">
        <f t="shared" si="9"/>
        <v>0.26229508196721313</v>
      </c>
      <c r="J25" s="2">
        <v>9</v>
      </c>
      <c r="K25" s="3">
        <f t="shared" si="10"/>
        <v>0.14754098360655737</v>
      </c>
      <c r="L25" s="2">
        <v>1</v>
      </c>
      <c r="M25" s="3">
        <f t="shared" si="11"/>
        <v>1.6393442622950821E-2</v>
      </c>
      <c r="N25" s="2">
        <f t="shared" si="5"/>
        <v>51</v>
      </c>
      <c r="O25" s="12">
        <f t="shared" si="12"/>
        <v>0.83606557377049184</v>
      </c>
    </row>
    <row r="26" spans="1:15" ht="15.75" x14ac:dyDescent="0.25">
      <c r="A26" s="11">
        <v>17</v>
      </c>
      <c r="B26" s="41" t="s">
        <v>32</v>
      </c>
      <c r="C26" s="2">
        <v>61</v>
      </c>
      <c r="D26" s="2">
        <v>61</v>
      </c>
      <c r="E26" s="4">
        <f t="shared" si="7"/>
        <v>1</v>
      </c>
      <c r="F26" s="2">
        <v>18</v>
      </c>
      <c r="G26" s="3">
        <f t="shared" si="8"/>
        <v>0.29508196721311475</v>
      </c>
      <c r="H26" s="2">
        <v>28</v>
      </c>
      <c r="I26" s="3">
        <f t="shared" si="9"/>
        <v>0.45901639344262296</v>
      </c>
      <c r="J26" s="2">
        <v>14</v>
      </c>
      <c r="K26" s="3">
        <f t="shared" si="10"/>
        <v>0.22950819672131148</v>
      </c>
      <c r="L26" s="2">
        <v>1</v>
      </c>
      <c r="M26" s="3">
        <f t="shared" si="11"/>
        <v>1.6393442622950821E-2</v>
      </c>
      <c r="N26" s="2">
        <f t="shared" si="5"/>
        <v>46</v>
      </c>
      <c r="O26" s="12">
        <f t="shared" si="12"/>
        <v>0.75409836065573765</v>
      </c>
    </row>
    <row r="27" spans="1:15" ht="15.75" customHeight="1" x14ac:dyDescent="0.25">
      <c r="A27" s="11">
        <v>18</v>
      </c>
      <c r="B27" s="41" t="s">
        <v>25</v>
      </c>
      <c r="C27" s="2">
        <v>61</v>
      </c>
      <c r="D27" s="2">
        <v>61</v>
      </c>
      <c r="E27" s="4">
        <f t="shared" si="7"/>
        <v>1</v>
      </c>
      <c r="F27" s="2">
        <v>37</v>
      </c>
      <c r="G27" s="3">
        <f t="shared" si="8"/>
        <v>0.60655737704918034</v>
      </c>
      <c r="H27" s="2">
        <v>23</v>
      </c>
      <c r="I27" s="3">
        <f t="shared" si="9"/>
        <v>0.37704918032786883</v>
      </c>
      <c r="J27" s="2">
        <v>0</v>
      </c>
      <c r="K27" s="3">
        <f t="shared" si="10"/>
        <v>0</v>
      </c>
      <c r="L27" s="2">
        <v>1</v>
      </c>
      <c r="M27" s="3">
        <f t="shared" si="11"/>
        <v>1.6393442622950821E-2</v>
      </c>
      <c r="N27" s="2">
        <f t="shared" si="5"/>
        <v>60</v>
      </c>
      <c r="O27" s="12">
        <f t="shared" si="12"/>
        <v>0.98360655737704916</v>
      </c>
    </row>
    <row r="28" spans="1:15" ht="15.75" customHeight="1" x14ac:dyDescent="0.25">
      <c r="A28" s="11">
        <v>19</v>
      </c>
      <c r="B28" s="41" t="s">
        <v>28</v>
      </c>
      <c r="C28" s="2">
        <v>61</v>
      </c>
      <c r="D28" s="2">
        <v>61</v>
      </c>
      <c r="E28" s="4">
        <f t="shared" si="7"/>
        <v>1</v>
      </c>
      <c r="F28" s="2">
        <v>14</v>
      </c>
      <c r="G28" s="3">
        <f t="shared" si="8"/>
        <v>0.22950819672131148</v>
      </c>
      <c r="H28" s="2">
        <v>29</v>
      </c>
      <c r="I28" s="3">
        <f t="shared" si="9"/>
        <v>0.47540983606557374</v>
      </c>
      <c r="J28" s="2">
        <v>13</v>
      </c>
      <c r="K28" s="3">
        <f t="shared" si="10"/>
        <v>0.21311475409836064</v>
      </c>
      <c r="L28" s="2">
        <v>5</v>
      </c>
      <c r="M28" s="3">
        <f t="shared" si="11"/>
        <v>8.1967213114754092E-2</v>
      </c>
      <c r="N28" s="2">
        <f t="shared" si="5"/>
        <v>43</v>
      </c>
      <c r="O28" s="12">
        <f t="shared" si="12"/>
        <v>0.70491803278688525</v>
      </c>
    </row>
    <row r="29" spans="1:15" ht="15.75" customHeight="1" x14ac:dyDescent="0.25">
      <c r="A29" s="11">
        <v>20</v>
      </c>
      <c r="B29" s="41" t="s">
        <v>17</v>
      </c>
      <c r="C29" s="2">
        <v>61</v>
      </c>
      <c r="D29" s="2">
        <v>61</v>
      </c>
      <c r="E29" s="4">
        <f t="shared" si="7"/>
        <v>1</v>
      </c>
      <c r="F29" s="2">
        <v>55</v>
      </c>
      <c r="G29" s="3">
        <f t="shared" si="8"/>
        <v>0.90163934426229508</v>
      </c>
      <c r="H29" s="2">
        <v>0</v>
      </c>
      <c r="I29" s="3">
        <f t="shared" si="9"/>
        <v>0</v>
      </c>
      <c r="J29" s="2">
        <v>0</v>
      </c>
      <c r="K29" s="3">
        <f t="shared" si="10"/>
        <v>0</v>
      </c>
      <c r="L29" s="2">
        <v>6</v>
      </c>
      <c r="M29" s="3">
        <f t="shared" si="11"/>
        <v>9.8360655737704916E-2</v>
      </c>
      <c r="N29" s="2">
        <f t="shared" si="5"/>
        <v>55</v>
      </c>
      <c r="O29" s="12">
        <f t="shared" si="12"/>
        <v>0.90163934426229508</v>
      </c>
    </row>
    <row r="30" spans="1:15" ht="16.5" customHeight="1" x14ac:dyDescent="0.25">
      <c r="A30" s="11">
        <v>21</v>
      </c>
      <c r="B30" s="41" t="s">
        <v>27</v>
      </c>
      <c r="C30" s="2">
        <v>61</v>
      </c>
      <c r="D30" s="2">
        <v>61</v>
      </c>
      <c r="E30" s="4">
        <f t="shared" si="7"/>
        <v>1</v>
      </c>
      <c r="F30" s="2">
        <v>13</v>
      </c>
      <c r="G30" s="3">
        <f t="shared" si="8"/>
        <v>0.21311475409836064</v>
      </c>
      <c r="H30" s="2">
        <v>23</v>
      </c>
      <c r="I30" s="3">
        <f t="shared" si="9"/>
        <v>0.37704918032786883</v>
      </c>
      <c r="J30" s="2">
        <v>22</v>
      </c>
      <c r="K30" s="3">
        <f t="shared" si="10"/>
        <v>0.36065573770491804</v>
      </c>
      <c r="L30" s="2">
        <v>3</v>
      </c>
      <c r="M30" s="3">
        <f t="shared" si="11"/>
        <v>4.9180327868852458E-2</v>
      </c>
      <c r="N30" s="2">
        <f t="shared" si="5"/>
        <v>36</v>
      </c>
      <c r="O30" s="12">
        <f t="shared" si="12"/>
        <v>0.5901639344262295</v>
      </c>
    </row>
    <row r="31" spans="1:15" ht="15.75" customHeight="1" x14ac:dyDescent="0.25">
      <c r="A31" s="11">
        <v>22</v>
      </c>
      <c r="B31" s="41" t="s">
        <v>54</v>
      </c>
      <c r="C31" s="2">
        <v>61</v>
      </c>
      <c r="D31" s="2">
        <v>61</v>
      </c>
      <c r="E31" s="4">
        <f t="shared" ref="E31:E32" si="13">D31/C31</f>
        <v>1</v>
      </c>
      <c r="F31" s="2">
        <v>13</v>
      </c>
      <c r="G31" s="3">
        <f t="shared" ref="G31:G32" si="14">F31/D31</f>
        <v>0.21311475409836064</v>
      </c>
      <c r="H31" s="2">
        <v>23</v>
      </c>
      <c r="I31" s="3">
        <f t="shared" ref="I31:I32" si="15">H31/C31</f>
        <v>0.37704918032786883</v>
      </c>
      <c r="J31" s="2">
        <v>22</v>
      </c>
      <c r="K31" s="3">
        <f t="shared" ref="K31:K32" si="16">J31/C31</f>
        <v>0.36065573770491804</v>
      </c>
      <c r="L31" s="2">
        <v>3</v>
      </c>
      <c r="M31" s="3">
        <f t="shared" ref="M31:M32" si="17">L31/C31</f>
        <v>4.9180327868852458E-2</v>
      </c>
      <c r="N31" s="2">
        <f t="shared" si="5"/>
        <v>36</v>
      </c>
      <c r="O31" s="12">
        <f t="shared" ref="O31:O32" si="18">N31/C31</f>
        <v>0.5901639344262295</v>
      </c>
    </row>
    <row r="32" spans="1:15" ht="27.75" customHeight="1" x14ac:dyDescent="0.25">
      <c r="A32" s="11">
        <v>23</v>
      </c>
      <c r="B32" s="105" t="s">
        <v>56</v>
      </c>
      <c r="C32" s="2">
        <v>61</v>
      </c>
      <c r="D32" s="2">
        <v>61</v>
      </c>
      <c r="E32" s="26">
        <f t="shared" si="13"/>
        <v>1</v>
      </c>
      <c r="F32" s="25">
        <v>7</v>
      </c>
      <c r="G32" s="27">
        <f t="shared" si="14"/>
        <v>0.11475409836065574</v>
      </c>
      <c r="H32" s="25">
        <v>44</v>
      </c>
      <c r="I32" s="27">
        <f t="shared" si="15"/>
        <v>0.72131147540983609</v>
      </c>
      <c r="J32" s="25">
        <v>10</v>
      </c>
      <c r="K32" s="27">
        <f t="shared" si="16"/>
        <v>0.16393442622950818</v>
      </c>
      <c r="L32" s="25">
        <v>0</v>
      </c>
      <c r="M32" s="27">
        <f t="shared" si="17"/>
        <v>0</v>
      </c>
      <c r="N32" s="174">
        <f t="shared" si="5"/>
        <v>51</v>
      </c>
      <c r="O32" s="27">
        <f t="shared" si="18"/>
        <v>0.83606557377049184</v>
      </c>
    </row>
    <row r="33" spans="1:15" ht="15.75" customHeight="1" thickBot="1" x14ac:dyDescent="0.3">
      <c r="A33" s="13">
        <v>24</v>
      </c>
      <c r="B33" s="129" t="s">
        <v>21</v>
      </c>
      <c r="C33" s="14">
        <v>61</v>
      </c>
      <c r="D33" s="14">
        <v>61</v>
      </c>
      <c r="E33" s="15">
        <f t="shared" ref="E33:E60" si="19">D33/C33</f>
        <v>1</v>
      </c>
      <c r="F33" s="14">
        <v>10</v>
      </c>
      <c r="G33" s="16">
        <f t="shared" ref="G33:G60" si="20">F33/D33</f>
        <v>0.16393442622950818</v>
      </c>
      <c r="H33" s="14">
        <v>24</v>
      </c>
      <c r="I33" s="16">
        <f t="shared" ref="I33:I60" si="21">H33/C33</f>
        <v>0.39344262295081966</v>
      </c>
      <c r="J33" s="14">
        <v>24</v>
      </c>
      <c r="K33" s="16">
        <f t="shared" ref="K33:K60" si="22">J33/C33</f>
        <v>0.39344262295081966</v>
      </c>
      <c r="L33" s="14">
        <v>3</v>
      </c>
      <c r="M33" s="16">
        <f t="shared" ref="M33:M60" si="23">L33/C33</f>
        <v>4.9180327868852458E-2</v>
      </c>
      <c r="N33" s="14">
        <f t="shared" si="5"/>
        <v>34</v>
      </c>
      <c r="O33" s="16">
        <f t="shared" ref="O33:O60" si="24">N33/C33</f>
        <v>0.55737704918032782</v>
      </c>
    </row>
    <row r="34" spans="1:15" ht="30.75" customHeight="1" x14ac:dyDescent="0.25">
      <c r="A34" s="174">
        <v>25</v>
      </c>
      <c r="B34" s="105" t="s">
        <v>86</v>
      </c>
      <c r="C34" s="174">
        <v>67</v>
      </c>
      <c r="D34" s="174">
        <v>67</v>
      </c>
      <c r="E34" s="180">
        <f t="shared" si="19"/>
        <v>1</v>
      </c>
      <c r="F34" s="174">
        <v>44</v>
      </c>
      <c r="G34" s="177">
        <f t="shared" si="20"/>
        <v>0.65671641791044777</v>
      </c>
      <c r="H34" s="174">
        <v>11</v>
      </c>
      <c r="I34" s="177">
        <f t="shared" si="21"/>
        <v>0.16417910447761194</v>
      </c>
      <c r="J34" s="174">
        <v>8</v>
      </c>
      <c r="K34" s="177">
        <f t="shared" si="22"/>
        <v>0.11940298507462686</v>
      </c>
      <c r="L34" s="174">
        <v>4</v>
      </c>
      <c r="M34" s="177">
        <f t="shared" si="23"/>
        <v>5.9701492537313432E-2</v>
      </c>
      <c r="N34" s="174">
        <f t="shared" si="5"/>
        <v>55</v>
      </c>
      <c r="O34" s="177">
        <f t="shared" si="24"/>
        <v>0.82089552238805974</v>
      </c>
    </row>
    <row r="35" spans="1:15" ht="15" customHeight="1" x14ac:dyDescent="0.25">
      <c r="A35" s="2">
        <v>26</v>
      </c>
      <c r="B35" s="41" t="s">
        <v>24</v>
      </c>
      <c r="C35" s="2">
        <v>67</v>
      </c>
      <c r="D35" s="2">
        <v>67</v>
      </c>
      <c r="E35" s="4">
        <f t="shared" si="19"/>
        <v>1</v>
      </c>
      <c r="F35" s="2">
        <v>35</v>
      </c>
      <c r="G35" s="3">
        <f t="shared" si="20"/>
        <v>0.52238805970149249</v>
      </c>
      <c r="H35" s="2">
        <v>18</v>
      </c>
      <c r="I35" s="3">
        <f t="shared" si="21"/>
        <v>0.26865671641791045</v>
      </c>
      <c r="J35" s="2">
        <v>13</v>
      </c>
      <c r="K35" s="3">
        <f t="shared" si="22"/>
        <v>0.19402985074626866</v>
      </c>
      <c r="L35" s="2">
        <v>1</v>
      </c>
      <c r="M35" s="3">
        <f t="shared" si="23"/>
        <v>1.4925373134328358E-2</v>
      </c>
      <c r="N35" s="2">
        <f t="shared" si="5"/>
        <v>53</v>
      </c>
      <c r="O35" s="3">
        <f t="shared" si="24"/>
        <v>0.79104477611940294</v>
      </c>
    </row>
    <row r="36" spans="1:15" ht="15.75" customHeight="1" x14ac:dyDescent="0.25">
      <c r="A36" s="2">
        <v>27</v>
      </c>
      <c r="B36" s="41" t="s">
        <v>99</v>
      </c>
      <c r="C36" s="2">
        <v>67</v>
      </c>
      <c r="D36" s="2">
        <v>67</v>
      </c>
      <c r="E36" s="4">
        <f t="shared" si="19"/>
        <v>1</v>
      </c>
      <c r="F36" s="2">
        <v>52</v>
      </c>
      <c r="G36" s="3">
        <f t="shared" si="20"/>
        <v>0.77611940298507465</v>
      </c>
      <c r="H36" s="2">
        <v>10</v>
      </c>
      <c r="I36" s="3">
        <f t="shared" si="21"/>
        <v>0.14925373134328357</v>
      </c>
      <c r="J36" s="2">
        <v>4</v>
      </c>
      <c r="K36" s="3">
        <f t="shared" si="22"/>
        <v>5.9701492537313432E-2</v>
      </c>
      <c r="L36" s="2">
        <v>1</v>
      </c>
      <c r="M36" s="3">
        <f t="shared" si="23"/>
        <v>1.4925373134328358E-2</v>
      </c>
      <c r="N36" s="2">
        <f t="shared" si="5"/>
        <v>62</v>
      </c>
      <c r="O36" s="3">
        <f t="shared" si="24"/>
        <v>0.92537313432835822</v>
      </c>
    </row>
    <row r="37" spans="1:15" ht="36" customHeight="1" x14ac:dyDescent="0.25">
      <c r="A37" s="2">
        <v>28</v>
      </c>
      <c r="B37" s="41" t="s">
        <v>25</v>
      </c>
      <c r="C37" s="2">
        <v>67</v>
      </c>
      <c r="D37" s="2">
        <v>67</v>
      </c>
      <c r="E37" s="4">
        <f t="shared" si="19"/>
        <v>1</v>
      </c>
      <c r="F37" s="2">
        <v>54</v>
      </c>
      <c r="G37" s="3">
        <f t="shared" si="20"/>
        <v>0.80597014925373134</v>
      </c>
      <c r="H37" s="2">
        <v>7</v>
      </c>
      <c r="I37" s="3">
        <f t="shared" si="21"/>
        <v>0.1044776119402985</v>
      </c>
      <c r="J37" s="2">
        <v>4</v>
      </c>
      <c r="K37" s="3">
        <f t="shared" si="22"/>
        <v>5.9701492537313432E-2</v>
      </c>
      <c r="L37" s="2">
        <v>2</v>
      </c>
      <c r="M37" s="3">
        <f t="shared" si="23"/>
        <v>2.9850746268656716E-2</v>
      </c>
      <c r="N37" s="2">
        <f t="shared" si="5"/>
        <v>61</v>
      </c>
      <c r="O37" s="3">
        <f t="shared" si="24"/>
        <v>0.91044776119402981</v>
      </c>
    </row>
    <row r="38" spans="1:15" ht="15.75" customHeight="1" x14ac:dyDescent="0.25">
      <c r="A38" s="2">
        <v>29</v>
      </c>
      <c r="B38" s="41" t="s">
        <v>28</v>
      </c>
      <c r="C38" s="2">
        <v>67</v>
      </c>
      <c r="D38" s="2">
        <v>67</v>
      </c>
      <c r="E38" s="4">
        <f t="shared" si="19"/>
        <v>1</v>
      </c>
      <c r="F38" s="2">
        <v>43</v>
      </c>
      <c r="G38" s="3">
        <f t="shared" si="20"/>
        <v>0.64179104477611937</v>
      </c>
      <c r="H38" s="2">
        <v>14</v>
      </c>
      <c r="I38" s="3">
        <f t="shared" si="21"/>
        <v>0.20895522388059701</v>
      </c>
      <c r="J38" s="2">
        <v>8</v>
      </c>
      <c r="K38" s="3">
        <f t="shared" si="22"/>
        <v>0.11940298507462686</v>
      </c>
      <c r="L38" s="2">
        <v>2</v>
      </c>
      <c r="M38" s="3">
        <f t="shared" si="23"/>
        <v>2.9850746268656716E-2</v>
      </c>
      <c r="N38" s="2">
        <f t="shared" si="5"/>
        <v>57</v>
      </c>
      <c r="O38" s="3">
        <f t="shared" si="24"/>
        <v>0.85074626865671643</v>
      </c>
    </row>
    <row r="39" spans="1:15" ht="15.75" customHeight="1" x14ac:dyDescent="0.25">
      <c r="A39" s="2">
        <v>30</v>
      </c>
      <c r="B39" s="41" t="s">
        <v>17</v>
      </c>
      <c r="C39" s="2">
        <v>67</v>
      </c>
      <c r="D39" s="2">
        <v>67</v>
      </c>
      <c r="E39" s="4">
        <f t="shared" si="19"/>
        <v>1</v>
      </c>
      <c r="F39" s="2">
        <v>60</v>
      </c>
      <c r="G39" s="3">
        <f t="shared" si="20"/>
        <v>0.89552238805970152</v>
      </c>
      <c r="H39" s="2">
        <v>0</v>
      </c>
      <c r="I39" s="3">
        <f t="shared" si="21"/>
        <v>0</v>
      </c>
      <c r="J39" s="2">
        <v>0</v>
      </c>
      <c r="K39" s="3">
        <f t="shared" si="22"/>
        <v>0</v>
      </c>
      <c r="L39" s="2">
        <v>7</v>
      </c>
      <c r="M39" s="3">
        <f t="shared" si="23"/>
        <v>0.1044776119402985</v>
      </c>
      <c r="N39" s="2">
        <f t="shared" si="5"/>
        <v>60</v>
      </c>
      <c r="O39" s="3">
        <f t="shared" si="24"/>
        <v>0.89552238805970152</v>
      </c>
    </row>
    <row r="40" spans="1:15" ht="17.25" customHeight="1" x14ac:dyDescent="0.25">
      <c r="A40" s="2">
        <v>31</v>
      </c>
      <c r="B40" s="41" t="s">
        <v>27</v>
      </c>
      <c r="C40" s="2">
        <v>67</v>
      </c>
      <c r="D40" s="2">
        <v>67</v>
      </c>
      <c r="E40" s="4">
        <f t="shared" si="19"/>
        <v>1</v>
      </c>
      <c r="F40" s="2">
        <v>31</v>
      </c>
      <c r="G40" s="3">
        <f t="shared" si="20"/>
        <v>0.46268656716417911</v>
      </c>
      <c r="H40" s="2">
        <v>14</v>
      </c>
      <c r="I40" s="3">
        <f t="shared" si="21"/>
        <v>0.20895522388059701</v>
      </c>
      <c r="J40" s="2">
        <v>17</v>
      </c>
      <c r="K40" s="3">
        <f t="shared" si="22"/>
        <v>0.2537313432835821</v>
      </c>
      <c r="L40" s="2">
        <v>5</v>
      </c>
      <c r="M40" s="3">
        <f t="shared" si="23"/>
        <v>7.4626865671641784E-2</v>
      </c>
      <c r="N40" s="2">
        <f t="shared" si="5"/>
        <v>45</v>
      </c>
      <c r="O40" s="3">
        <f t="shared" si="24"/>
        <v>0.67164179104477617</v>
      </c>
    </row>
    <row r="41" spans="1:15" ht="30" customHeight="1" x14ac:dyDescent="0.25">
      <c r="A41" s="2">
        <v>32</v>
      </c>
      <c r="B41" s="41" t="s">
        <v>114</v>
      </c>
      <c r="C41" s="2">
        <v>67</v>
      </c>
      <c r="D41" s="2">
        <v>67</v>
      </c>
      <c r="E41" s="4">
        <f t="shared" si="19"/>
        <v>1</v>
      </c>
      <c r="F41" s="2">
        <v>42</v>
      </c>
      <c r="G41" s="3">
        <f t="shared" si="20"/>
        <v>0.62686567164179108</v>
      </c>
      <c r="H41" s="2">
        <v>17</v>
      </c>
      <c r="I41" s="3">
        <f t="shared" si="21"/>
        <v>0.2537313432835821</v>
      </c>
      <c r="J41" s="2">
        <v>5</v>
      </c>
      <c r="K41" s="3">
        <f t="shared" si="22"/>
        <v>7.4626865671641784E-2</v>
      </c>
      <c r="L41" s="2">
        <v>3</v>
      </c>
      <c r="M41" s="3">
        <f t="shared" si="23"/>
        <v>4.4776119402985072E-2</v>
      </c>
      <c r="N41" s="2">
        <f t="shared" si="5"/>
        <v>59</v>
      </c>
      <c r="O41" s="3">
        <f t="shared" si="24"/>
        <v>0.88059701492537312</v>
      </c>
    </row>
    <row r="42" spans="1:15" ht="31.5" customHeight="1" thickBot="1" x14ac:dyDescent="0.3">
      <c r="A42" s="14">
        <v>33</v>
      </c>
      <c r="B42" s="129" t="s">
        <v>21</v>
      </c>
      <c r="C42" s="14">
        <v>67</v>
      </c>
      <c r="D42" s="14">
        <v>67</v>
      </c>
      <c r="E42" s="15">
        <f t="shared" si="19"/>
        <v>1</v>
      </c>
      <c r="F42" s="14">
        <v>27</v>
      </c>
      <c r="G42" s="16">
        <f t="shared" si="20"/>
        <v>0.40298507462686567</v>
      </c>
      <c r="H42" s="14">
        <v>14</v>
      </c>
      <c r="I42" s="16">
        <f t="shared" si="21"/>
        <v>0.20895522388059701</v>
      </c>
      <c r="J42" s="14">
        <v>15</v>
      </c>
      <c r="K42" s="16">
        <f t="shared" si="22"/>
        <v>0.22388059701492538</v>
      </c>
      <c r="L42" s="14">
        <v>11</v>
      </c>
      <c r="M42" s="16">
        <f t="shared" si="23"/>
        <v>0.16417910447761194</v>
      </c>
      <c r="N42" s="14">
        <f t="shared" si="5"/>
        <v>41</v>
      </c>
      <c r="O42" s="16">
        <f t="shared" si="24"/>
        <v>0.61194029850746268</v>
      </c>
    </row>
    <row r="43" spans="1:15" ht="28.5" customHeight="1" x14ac:dyDescent="0.25">
      <c r="A43" s="174">
        <v>34</v>
      </c>
      <c r="B43" s="105" t="s">
        <v>81</v>
      </c>
      <c r="C43" s="174">
        <v>17</v>
      </c>
      <c r="D43" s="174">
        <v>17</v>
      </c>
      <c r="E43" s="180">
        <f t="shared" si="19"/>
        <v>1</v>
      </c>
      <c r="F43" s="174">
        <v>6</v>
      </c>
      <c r="G43" s="177">
        <f t="shared" si="20"/>
        <v>0.35294117647058826</v>
      </c>
      <c r="H43" s="174">
        <v>5</v>
      </c>
      <c r="I43" s="177">
        <f t="shared" si="21"/>
        <v>0.29411764705882354</v>
      </c>
      <c r="J43" s="174">
        <v>5</v>
      </c>
      <c r="K43" s="177">
        <f t="shared" si="22"/>
        <v>0.29411764705882354</v>
      </c>
      <c r="L43" s="174">
        <v>1</v>
      </c>
      <c r="M43" s="177">
        <f t="shared" si="23"/>
        <v>5.8823529411764705E-2</v>
      </c>
      <c r="N43" s="174">
        <f t="shared" si="5"/>
        <v>11</v>
      </c>
      <c r="O43" s="177">
        <f t="shared" si="24"/>
        <v>0.6470588235294118</v>
      </c>
    </row>
    <row r="44" spans="1:15" ht="30.75" customHeight="1" x14ac:dyDescent="0.25">
      <c r="A44" s="2">
        <v>35</v>
      </c>
      <c r="B44" s="41" t="s">
        <v>200</v>
      </c>
      <c r="C44" s="2">
        <v>17</v>
      </c>
      <c r="D44" s="2">
        <v>17</v>
      </c>
      <c r="E44" s="4">
        <f t="shared" si="19"/>
        <v>1</v>
      </c>
      <c r="F44" s="2">
        <v>3</v>
      </c>
      <c r="G44" s="3">
        <f t="shared" si="20"/>
        <v>0.17647058823529413</v>
      </c>
      <c r="H44" s="2">
        <v>5</v>
      </c>
      <c r="I44" s="3">
        <f t="shared" si="21"/>
        <v>0.29411764705882354</v>
      </c>
      <c r="J44" s="2">
        <v>8</v>
      </c>
      <c r="K44" s="3">
        <f t="shared" si="22"/>
        <v>0.47058823529411764</v>
      </c>
      <c r="L44" s="2">
        <v>1</v>
      </c>
      <c r="M44" s="3">
        <f t="shared" si="23"/>
        <v>5.8823529411764705E-2</v>
      </c>
      <c r="N44" s="2">
        <f t="shared" si="5"/>
        <v>8</v>
      </c>
      <c r="O44" s="3">
        <f t="shared" si="24"/>
        <v>0.47058823529411764</v>
      </c>
    </row>
    <row r="45" spans="1:15" ht="63" x14ac:dyDescent="0.25">
      <c r="A45" s="2">
        <v>36</v>
      </c>
      <c r="B45" s="41" t="s">
        <v>201</v>
      </c>
      <c r="C45" s="2">
        <v>17</v>
      </c>
      <c r="D45" s="2">
        <v>17</v>
      </c>
      <c r="E45" s="4">
        <f t="shared" si="19"/>
        <v>1</v>
      </c>
      <c r="F45" s="2">
        <v>3</v>
      </c>
      <c r="G45" s="3">
        <f t="shared" si="20"/>
        <v>0.17647058823529413</v>
      </c>
      <c r="H45" s="2">
        <v>5</v>
      </c>
      <c r="I45" s="3">
        <f t="shared" si="21"/>
        <v>0.29411764705882354</v>
      </c>
      <c r="J45" s="2">
        <v>8</v>
      </c>
      <c r="K45" s="3">
        <f t="shared" si="22"/>
        <v>0.47058823529411764</v>
      </c>
      <c r="L45" s="2">
        <v>1</v>
      </c>
      <c r="M45" s="3">
        <f t="shared" si="23"/>
        <v>5.8823529411764705E-2</v>
      </c>
      <c r="N45" s="2">
        <f t="shared" si="5"/>
        <v>8</v>
      </c>
      <c r="O45" s="3">
        <f t="shared" si="24"/>
        <v>0.47058823529411764</v>
      </c>
    </row>
    <row r="46" spans="1:15" ht="30.75" customHeight="1" x14ac:dyDescent="0.25">
      <c r="A46" s="2">
        <v>37</v>
      </c>
      <c r="B46" s="41" t="s">
        <v>88</v>
      </c>
      <c r="C46" s="2">
        <v>17</v>
      </c>
      <c r="D46" s="2">
        <v>17</v>
      </c>
      <c r="E46" s="4">
        <f t="shared" si="19"/>
        <v>1</v>
      </c>
      <c r="F46" s="2">
        <v>3</v>
      </c>
      <c r="G46" s="3">
        <f t="shared" si="20"/>
        <v>0.17647058823529413</v>
      </c>
      <c r="H46" s="2">
        <v>5</v>
      </c>
      <c r="I46" s="3">
        <f t="shared" si="21"/>
        <v>0.29411764705882354</v>
      </c>
      <c r="J46" s="2">
        <v>8</v>
      </c>
      <c r="K46" s="3">
        <f t="shared" si="22"/>
        <v>0.47058823529411764</v>
      </c>
      <c r="L46" s="2">
        <v>1</v>
      </c>
      <c r="M46" s="3">
        <f t="shared" si="23"/>
        <v>5.8823529411764705E-2</v>
      </c>
      <c r="N46" s="2">
        <f t="shared" si="5"/>
        <v>8</v>
      </c>
      <c r="O46" s="3">
        <f t="shared" si="24"/>
        <v>0.47058823529411764</v>
      </c>
    </row>
    <row r="47" spans="1:15" ht="30" customHeight="1" x14ac:dyDescent="0.25">
      <c r="A47" s="2">
        <v>38</v>
      </c>
      <c r="B47" s="41" t="s">
        <v>202</v>
      </c>
      <c r="C47" s="2">
        <v>17</v>
      </c>
      <c r="D47" s="2">
        <v>17</v>
      </c>
      <c r="E47" s="4">
        <f t="shared" si="19"/>
        <v>1</v>
      </c>
      <c r="F47" s="2">
        <v>8</v>
      </c>
      <c r="G47" s="3">
        <f t="shared" si="20"/>
        <v>0.47058823529411764</v>
      </c>
      <c r="H47" s="2">
        <v>7</v>
      </c>
      <c r="I47" s="3">
        <f t="shared" si="21"/>
        <v>0.41176470588235292</v>
      </c>
      <c r="J47" s="2">
        <v>2</v>
      </c>
      <c r="K47" s="3">
        <f t="shared" si="22"/>
        <v>0.11764705882352941</v>
      </c>
      <c r="L47" s="2">
        <v>0</v>
      </c>
      <c r="M47" s="3">
        <f t="shared" si="23"/>
        <v>0</v>
      </c>
      <c r="N47" s="2">
        <f t="shared" si="5"/>
        <v>15</v>
      </c>
      <c r="O47" s="3">
        <f t="shared" si="24"/>
        <v>0.88235294117647056</v>
      </c>
    </row>
    <row r="48" spans="1:15" ht="44.25" customHeight="1" x14ac:dyDescent="0.25">
      <c r="A48" s="2">
        <v>39</v>
      </c>
      <c r="B48" s="41" t="s">
        <v>65</v>
      </c>
      <c r="C48" s="2">
        <v>17</v>
      </c>
      <c r="D48" s="2">
        <v>17</v>
      </c>
      <c r="E48" s="4">
        <f t="shared" si="19"/>
        <v>1</v>
      </c>
      <c r="F48" s="2">
        <v>6</v>
      </c>
      <c r="G48" s="3">
        <f t="shared" si="20"/>
        <v>0.35294117647058826</v>
      </c>
      <c r="H48" s="2">
        <v>6</v>
      </c>
      <c r="I48" s="3">
        <f t="shared" si="21"/>
        <v>0.35294117647058826</v>
      </c>
      <c r="J48" s="2">
        <v>5</v>
      </c>
      <c r="K48" s="3">
        <f t="shared" si="22"/>
        <v>0.29411764705882354</v>
      </c>
      <c r="L48" s="2">
        <v>0</v>
      </c>
      <c r="M48" s="3">
        <f t="shared" si="23"/>
        <v>0</v>
      </c>
      <c r="N48" s="2">
        <f t="shared" si="5"/>
        <v>12</v>
      </c>
      <c r="O48" s="3">
        <f t="shared" si="24"/>
        <v>0.70588235294117652</v>
      </c>
    </row>
    <row r="49" spans="1:15" ht="15.75" customHeight="1" x14ac:dyDescent="0.25">
      <c r="A49" s="2">
        <v>40</v>
      </c>
      <c r="B49" s="41" t="s">
        <v>28</v>
      </c>
      <c r="C49" s="2">
        <v>17</v>
      </c>
      <c r="D49" s="2">
        <v>17</v>
      </c>
      <c r="E49" s="4">
        <f t="shared" si="19"/>
        <v>1</v>
      </c>
      <c r="F49" s="2">
        <v>4</v>
      </c>
      <c r="G49" s="3">
        <f t="shared" si="20"/>
        <v>0.23529411764705882</v>
      </c>
      <c r="H49" s="2">
        <v>5</v>
      </c>
      <c r="I49" s="3">
        <f t="shared" si="21"/>
        <v>0.29411764705882354</v>
      </c>
      <c r="J49" s="2">
        <v>8</v>
      </c>
      <c r="K49" s="3">
        <f t="shared" si="22"/>
        <v>0.47058823529411764</v>
      </c>
      <c r="L49" s="2">
        <v>0</v>
      </c>
      <c r="M49" s="3">
        <f t="shared" si="23"/>
        <v>0</v>
      </c>
      <c r="N49" s="2">
        <f t="shared" si="5"/>
        <v>9</v>
      </c>
      <c r="O49" s="3">
        <f t="shared" si="24"/>
        <v>0.52941176470588236</v>
      </c>
    </row>
    <row r="50" spans="1:15" ht="15.75" customHeight="1" x14ac:dyDescent="0.25">
      <c r="A50" s="172">
        <v>41</v>
      </c>
      <c r="B50" s="125" t="s">
        <v>17</v>
      </c>
      <c r="C50" s="2">
        <v>17</v>
      </c>
      <c r="D50" s="2">
        <v>17</v>
      </c>
      <c r="E50" s="178">
        <f t="shared" si="19"/>
        <v>1</v>
      </c>
      <c r="F50" s="172">
        <v>14</v>
      </c>
      <c r="G50" s="175">
        <f t="shared" si="20"/>
        <v>0.82352941176470584</v>
      </c>
      <c r="H50" s="172">
        <v>0</v>
      </c>
      <c r="I50" s="175">
        <f t="shared" si="21"/>
        <v>0</v>
      </c>
      <c r="J50" s="172">
        <v>0</v>
      </c>
      <c r="K50" s="175">
        <f t="shared" si="22"/>
        <v>0</v>
      </c>
      <c r="L50" s="172">
        <v>3</v>
      </c>
      <c r="M50" s="175">
        <f t="shared" si="23"/>
        <v>0.17647058823529413</v>
      </c>
      <c r="N50" s="172">
        <f t="shared" si="5"/>
        <v>14</v>
      </c>
      <c r="O50" s="175">
        <f t="shared" si="24"/>
        <v>0.82352941176470584</v>
      </c>
    </row>
    <row r="51" spans="1:15" ht="31.5" customHeight="1" thickBot="1" x14ac:dyDescent="0.3">
      <c r="A51" s="195">
        <v>42</v>
      </c>
      <c r="B51" s="125" t="s">
        <v>124</v>
      </c>
      <c r="C51" s="172">
        <v>17</v>
      </c>
      <c r="D51" s="172">
        <v>17</v>
      </c>
      <c r="E51" s="178">
        <f t="shared" si="19"/>
        <v>1</v>
      </c>
      <c r="F51" s="172">
        <v>9</v>
      </c>
      <c r="G51" s="175">
        <f t="shared" si="20"/>
        <v>0.52941176470588236</v>
      </c>
      <c r="H51" s="172">
        <v>7</v>
      </c>
      <c r="I51" s="175">
        <f t="shared" si="21"/>
        <v>0.41176470588235292</v>
      </c>
      <c r="J51" s="172">
        <v>1</v>
      </c>
      <c r="K51" s="175">
        <f t="shared" si="22"/>
        <v>5.8823529411764705E-2</v>
      </c>
      <c r="L51" s="172">
        <v>0</v>
      </c>
      <c r="M51" s="175">
        <f t="shared" si="23"/>
        <v>0</v>
      </c>
      <c r="N51" s="172">
        <f t="shared" si="5"/>
        <v>16</v>
      </c>
      <c r="O51" s="175">
        <f t="shared" si="24"/>
        <v>0.94117647058823528</v>
      </c>
    </row>
    <row r="52" spans="1:15" ht="15.75" customHeight="1" x14ac:dyDescent="0.25">
      <c r="A52" s="7">
        <v>43</v>
      </c>
      <c r="B52" s="128" t="s">
        <v>35</v>
      </c>
      <c r="C52" s="7">
        <v>69</v>
      </c>
      <c r="D52" s="7">
        <v>69</v>
      </c>
      <c r="E52" s="8">
        <f t="shared" si="19"/>
        <v>1</v>
      </c>
      <c r="F52" s="7">
        <v>37</v>
      </c>
      <c r="G52" s="9">
        <f t="shared" si="20"/>
        <v>0.53623188405797106</v>
      </c>
      <c r="H52" s="7">
        <v>15</v>
      </c>
      <c r="I52" s="9">
        <f t="shared" si="21"/>
        <v>0.21739130434782608</v>
      </c>
      <c r="J52" s="7">
        <v>12</v>
      </c>
      <c r="K52" s="9">
        <f t="shared" si="22"/>
        <v>0.17391304347826086</v>
      </c>
      <c r="L52" s="7">
        <v>5</v>
      </c>
      <c r="M52" s="9">
        <f t="shared" si="23"/>
        <v>7.2463768115942032E-2</v>
      </c>
      <c r="N52" s="7">
        <f t="shared" si="5"/>
        <v>52</v>
      </c>
      <c r="O52" s="9">
        <f t="shared" si="24"/>
        <v>0.75362318840579712</v>
      </c>
    </row>
    <row r="53" spans="1:15" ht="15.75" customHeight="1" x14ac:dyDescent="0.25">
      <c r="A53" s="2">
        <v>44</v>
      </c>
      <c r="B53" s="41" t="s">
        <v>115</v>
      </c>
      <c r="C53" s="2">
        <v>69</v>
      </c>
      <c r="D53" s="2">
        <v>69</v>
      </c>
      <c r="E53" s="4">
        <f t="shared" si="19"/>
        <v>1</v>
      </c>
      <c r="F53" s="2">
        <v>49</v>
      </c>
      <c r="G53" s="3">
        <f t="shared" si="20"/>
        <v>0.71014492753623193</v>
      </c>
      <c r="H53" s="2">
        <v>11</v>
      </c>
      <c r="I53" s="3">
        <f t="shared" si="21"/>
        <v>0.15942028985507245</v>
      </c>
      <c r="J53" s="2">
        <v>7</v>
      </c>
      <c r="K53" s="3">
        <f t="shared" si="22"/>
        <v>0.10144927536231885</v>
      </c>
      <c r="L53" s="2">
        <v>2</v>
      </c>
      <c r="M53" s="3">
        <f t="shared" si="23"/>
        <v>2.8985507246376812E-2</v>
      </c>
      <c r="N53" s="2">
        <f t="shared" si="5"/>
        <v>60</v>
      </c>
      <c r="O53" s="3">
        <f t="shared" si="24"/>
        <v>0.86956521739130432</v>
      </c>
    </row>
    <row r="54" spans="1:15" ht="44.25" customHeight="1" x14ac:dyDescent="0.25">
      <c r="A54" s="2">
        <v>45</v>
      </c>
      <c r="B54" s="41" t="s">
        <v>121</v>
      </c>
      <c r="C54" s="2">
        <v>69</v>
      </c>
      <c r="D54" s="2">
        <v>69</v>
      </c>
      <c r="E54" s="4">
        <f t="shared" si="19"/>
        <v>1</v>
      </c>
      <c r="F54" s="2">
        <v>39</v>
      </c>
      <c r="G54" s="3">
        <f t="shared" si="20"/>
        <v>0.56521739130434778</v>
      </c>
      <c r="H54" s="2">
        <v>17</v>
      </c>
      <c r="I54" s="3">
        <f t="shared" si="21"/>
        <v>0.24637681159420291</v>
      </c>
      <c r="J54" s="2">
        <v>11</v>
      </c>
      <c r="K54" s="3">
        <f t="shared" si="22"/>
        <v>0.15942028985507245</v>
      </c>
      <c r="L54" s="2">
        <v>2</v>
      </c>
      <c r="M54" s="3">
        <f t="shared" si="23"/>
        <v>2.8985507246376812E-2</v>
      </c>
      <c r="N54" s="2">
        <f t="shared" si="5"/>
        <v>56</v>
      </c>
      <c r="O54" s="3">
        <f t="shared" si="24"/>
        <v>0.81159420289855078</v>
      </c>
    </row>
    <row r="55" spans="1:15" ht="15.75" customHeight="1" x14ac:dyDescent="0.25">
      <c r="A55" s="2">
        <v>46</v>
      </c>
      <c r="B55" s="41" t="s">
        <v>28</v>
      </c>
      <c r="C55" s="2">
        <v>69</v>
      </c>
      <c r="D55" s="2">
        <v>69</v>
      </c>
      <c r="E55" s="4">
        <f t="shared" si="19"/>
        <v>1</v>
      </c>
      <c r="F55" s="2">
        <v>30</v>
      </c>
      <c r="G55" s="3">
        <f t="shared" si="20"/>
        <v>0.43478260869565216</v>
      </c>
      <c r="H55" s="2">
        <v>26</v>
      </c>
      <c r="I55" s="3">
        <f t="shared" si="21"/>
        <v>0.37681159420289856</v>
      </c>
      <c r="J55" s="2">
        <v>7</v>
      </c>
      <c r="K55" s="3">
        <f t="shared" si="22"/>
        <v>0.10144927536231885</v>
      </c>
      <c r="L55" s="2">
        <v>6</v>
      </c>
      <c r="M55" s="3">
        <f t="shared" si="23"/>
        <v>8.6956521739130432E-2</v>
      </c>
      <c r="N55" s="2">
        <f t="shared" si="5"/>
        <v>56</v>
      </c>
      <c r="O55" s="3">
        <f t="shared" si="24"/>
        <v>0.81159420289855078</v>
      </c>
    </row>
    <row r="56" spans="1:15" ht="30.75" customHeight="1" x14ac:dyDescent="0.25">
      <c r="A56" s="2">
        <v>47</v>
      </c>
      <c r="B56" s="41" t="s">
        <v>87</v>
      </c>
      <c r="C56" s="2">
        <v>69</v>
      </c>
      <c r="D56" s="2">
        <v>69</v>
      </c>
      <c r="E56" s="4">
        <f t="shared" si="19"/>
        <v>1</v>
      </c>
      <c r="F56" s="2">
        <v>37</v>
      </c>
      <c r="G56" s="3">
        <f t="shared" si="20"/>
        <v>0.53623188405797106</v>
      </c>
      <c r="H56" s="2">
        <v>9</v>
      </c>
      <c r="I56" s="3">
        <f t="shared" si="21"/>
        <v>0.13043478260869565</v>
      </c>
      <c r="J56" s="2">
        <v>13</v>
      </c>
      <c r="K56" s="3">
        <f t="shared" si="22"/>
        <v>0.18840579710144928</v>
      </c>
      <c r="L56" s="2">
        <v>10</v>
      </c>
      <c r="M56" s="3">
        <f t="shared" si="23"/>
        <v>0.14492753623188406</v>
      </c>
      <c r="N56" s="2">
        <f t="shared" si="5"/>
        <v>46</v>
      </c>
      <c r="O56" s="3">
        <f t="shared" si="24"/>
        <v>0.66666666666666663</v>
      </c>
    </row>
    <row r="57" spans="1:15" ht="49.5" customHeight="1" x14ac:dyDescent="0.25">
      <c r="A57" s="2">
        <v>48</v>
      </c>
      <c r="B57" s="41" t="s">
        <v>120</v>
      </c>
      <c r="C57" s="2">
        <v>69</v>
      </c>
      <c r="D57" s="2">
        <v>69</v>
      </c>
      <c r="E57" s="4">
        <f t="shared" si="19"/>
        <v>1</v>
      </c>
      <c r="F57" s="2">
        <v>41</v>
      </c>
      <c r="G57" s="3">
        <f t="shared" si="20"/>
        <v>0.59420289855072461</v>
      </c>
      <c r="H57" s="2">
        <v>15</v>
      </c>
      <c r="I57" s="3">
        <f t="shared" si="21"/>
        <v>0.21739130434782608</v>
      </c>
      <c r="J57" s="2">
        <v>10</v>
      </c>
      <c r="K57" s="3">
        <f t="shared" si="22"/>
        <v>0.14492753623188406</v>
      </c>
      <c r="L57" s="2">
        <v>3</v>
      </c>
      <c r="M57" s="3">
        <f t="shared" si="23"/>
        <v>4.3478260869565216E-2</v>
      </c>
      <c r="N57" s="2">
        <f t="shared" si="5"/>
        <v>56</v>
      </c>
      <c r="O57" s="3">
        <f t="shared" si="24"/>
        <v>0.81159420289855078</v>
      </c>
    </row>
    <row r="58" spans="1:15" ht="15.75" customHeight="1" x14ac:dyDescent="0.25">
      <c r="A58" s="2">
        <v>49</v>
      </c>
      <c r="B58" s="41" t="s">
        <v>25</v>
      </c>
      <c r="C58" s="2">
        <v>69</v>
      </c>
      <c r="D58" s="2">
        <v>69</v>
      </c>
      <c r="E58" s="4">
        <f t="shared" si="19"/>
        <v>1</v>
      </c>
      <c r="F58" s="2">
        <v>65</v>
      </c>
      <c r="G58" s="3">
        <f t="shared" si="20"/>
        <v>0.94202898550724634</v>
      </c>
      <c r="H58" s="2">
        <v>0</v>
      </c>
      <c r="I58" s="3">
        <f t="shared" si="21"/>
        <v>0</v>
      </c>
      <c r="J58" s="2">
        <v>0</v>
      </c>
      <c r="K58" s="3">
        <f t="shared" si="22"/>
        <v>0</v>
      </c>
      <c r="L58" s="2">
        <v>4</v>
      </c>
      <c r="M58" s="3">
        <f t="shared" si="23"/>
        <v>5.7971014492753624E-2</v>
      </c>
      <c r="N58" s="2">
        <f t="shared" si="5"/>
        <v>65</v>
      </c>
      <c r="O58" s="3">
        <f t="shared" si="24"/>
        <v>0.94202898550724634</v>
      </c>
    </row>
    <row r="59" spans="1:15" ht="15.75" customHeight="1" x14ac:dyDescent="0.25">
      <c r="A59" s="2">
        <v>50</v>
      </c>
      <c r="B59" s="41" t="s">
        <v>17</v>
      </c>
      <c r="C59" s="2">
        <v>69</v>
      </c>
      <c r="D59" s="2">
        <v>69</v>
      </c>
      <c r="E59" s="4">
        <f t="shared" si="19"/>
        <v>1</v>
      </c>
      <c r="F59" s="2">
        <v>66</v>
      </c>
      <c r="G59" s="3">
        <f t="shared" si="20"/>
        <v>0.95652173913043481</v>
      </c>
      <c r="H59" s="2">
        <v>0</v>
      </c>
      <c r="I59" s="3">
        <f t="shared" si="21"/>
        <v>0</v>
      </c>
      <c r="J59" s="2">
        <v>0</v>
      </c>
      <c r="K59" s="3">
        <f t="shared" si="22"/>
        <v>0</v>
      </c>
      <c r="L59" s="2">
        <v>3</v>
      </c>
      <c r="M59" s="3">
        <f t="shared" si="23"/>
        <v>4.3478260869565216E-2</v>
      </c>
      <c r="N59" s="2">
        <f t="shared" si="5"/>
        <v>66</v>
      </c>
      <c r="O59" s="3">
        <f t="shared" si="24"/>
        <v>0.95652173913043481</v>
      </c>
    </row>
    <row r="60" spans="1:15" ht="49.5" customHeight="1" thickBot="1" x14ac:dyDescent="0.3">
      <c r="A60" s="141">
        <v>51</v>
      </c>
      <c r="B60" s="129" t="s">
        <v>122</v>
      </c>
      <c r="C60" s="14">
        <v>69</v>
      </c>
      <c r="D60" s="14">
        <v>69</v>
      </c>
      <c r="E60" s="15">
        <f t="shared" si="19"/>
        <v>1</v>
      </c>
      <c r="F60" s="14">
        <v>34</v>
      </c>
      <c r="G60" s="16">
        <f t="shared" si="20"/>
        <v>0.49275362318840582</v>
      </c>
      <c r="H60" s="14">
        <v>18</v>
      </c>
      <c r="I60" s="16">
        <f t="shared" si="21"/>
        <v>0.2608695652173913</v>
      </c>
      <c r="J60" s="14">
        <v>14</v>
      </c>
      <c r="K60" s="16">
        <f t="shared" si="22"/>
        <v>0.20289855072463769</v>
      </c>
      <c r="L60" s="14">
        <v>3</v>
      </c>
      <c r="M60" s="16">
        <f t="shared" si="23"/>
        <v>4.3478260869565216E-2</v>
      </c>
      <c r="N60" s="14">
        <f t="shared" si="5"/>
        <v>52</v>
      </c>
      <c r="O60" s="16">
        <f t="shared" si="24"/>
        <v>0.75362318840579712</v>
      </c>
    </row>
    <row r="61" spans="1:15" ht="16.5" thickBot="1" x14ac:dyDescent="0.3">
      <c r="A61" s="250" t="s">
        <v>13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</row>
    <row r="62" spans="1:15" ht="15.75" x14ac:dyDescent="0.25">
      <c r="A62" s="6">
        <v>1</v>
      </c>
      <c r="B62" s="203" t="s">
        <v>84</v>
      </c>
      <c r="C62" s="7">
        <v>61</v>
      </c>
      <c r="D62" s="7">
        <v>61</v>
      </c>
      <c r="E62" s="8">
        <f>D62/C62</f>
        <v>1</v>
      </c>
      <c r="F62" s="7">
        <v>54</v>
      </c>
      <c r="G62" s="9">
        <f>F62/C62</f>
        <v>0.88524590163934425</v>
      </c>
      <c r="H62" s="7">
        <v>5</v>
      </c>
      <c r="I62" s="9">
        <f>H62/C62</f>
        <v>8.1967213114754092E-2</v>
      </c>
      <c r="J62" s="7">
        <v>2</v>
      </c>
      <c r="K62" s="9">
        <f>J62/C62</f>
        <v>3.2786885245901641E-2</v>
      </c>
      <c r="L62" s="7">
        <v>0</v>
      </c>
      <c r="M62" s="9">
        <f>L62/C62</f>
        <v>0</v>
      </c>
      <c r="N62" s="7">
        <f>SUM(F62,H62)</f>
        <v>59</v>
      </c>
      <c r="O62" s="10">
        <f>N62/C62</f>
        <v>0.96721311475409832</v>
      </c>
    </row>
    <row r="63" spans="1:15" ht="15.75" x14ac:dyDescent="0.25">
      <c r="A63" s="11">
        <v>2</v>
      </c>
      <c r="B63" s="204" t="s">
        <v>28</v>
      </c>
      <c r="C63" s="2">
        <v>61</v>
      </c>
      <c r="D63" s="2">
        <v>61</v>
      </c>
      <c r="E63" s="4">
        <f t="shared" ref="E63:E96" si="25">D63/C63</f>
        <v>1</v>
      </c>
      <c r="F63" s="2">
        <v>37</v>
      </c>
      <c r="G63" s="3">
        <f t="shared" ref="G63:G96" si="26">F63/C63</f>
        <v>0.60655737704918034</v>
      </c>
      <c r="H63" s="2">
        <v>16</v>
      </c>
      <c r="I63" s="3">
        <f t="shared" ref="I63:I96" si="27">H63/C63</f>
        <v>0.26229508196721313</v>
      </c>
      <c r="J63" s="2">
        <v>8</v>
      </c>
      <c r="K63" s="3">
        <f t="shared" ref="K63:K96" si="28">J63/C63</f>
        <v>0.13114754098360656</v>
      </c>
      <c r="L63" s="2">
        <v>0</v>
      </c>
      <c r="M63" s="3">
        <f t="shared" ref="M63:M96" si="29">L63/C63</f>
        <v>0</v>
      </c>
      <c r="N63" s="2">
        <f t="shared" ref="N63:N96" si="30">SUM(F63,H63)</f>
        <v>53</v>
      </c>
      <c r="O63" s="12">
        <f t="shared" ref="O63:O86" si="31">N63/C63</f>
        <v>0.86885245901639341</v>
      </c>
    </row>
    <row r="64" spans="1:15" ht="15.75" x14ac:dyDescent="0.25">
      <c r="A64" s="11">
        <v>3</v>
      </c>
      <c r="B64" s="204" t="s">
        <v>20</v>
      </c>
      <c r="C64" s="2">
        <v>61</v>
      </c>
      <c r="D64" s="2">
        <v>61</v>
      </c>
      <c r="E64" s="4">
        <f t="shared" si="25"/>
        <v>1</v>
      </c>
      <c r="F64" s="2">
        <v>44</v>
      </c>
      <c r="G64" s="3">
        <f t="shared" si="26"/>
        <v>0.72131147540983609</v>
      </c>
      <c r="H64" s="2">
        <v>11</v>
      </c>
      <c r="I64" s="3">
        <f t="shared" si="27"/>
        <v>0.18032786885245902</v>
      </c>
      <c r="J64" s="2">
        <v>5</v>
      </c>
      <c r="K64" s="3">
        <f t="shared" si="28"/>
        <v>8.1967213114754092E-2</v>
      </c>
      <c r="L64" s="2">
        <v>1</v>
      </c>
      <c r="M64" s="3">
        <f t="shared" si="29"/>
        <v>1.6393442622950821E-2</v>
      </c>
      <c r="N64" s="2">
        <f t="shared" si="30"/>
        <v>55</v>
      </c>
      <c r="O64" s="12">
        <f t="shared" si="31"/>
        <v>0.90163934426229508</v>
      </c>
    </row>
    <row r="65" spans="1:15" ht="15.75" x14ac:dyDescent="0.25">
      <c r="A65" s="11">
        <v>4</v>
      </c>
      <c r="B65" s="205" t="s">
        <v>199</v>
      </c>
      <c r="C65" s="2">
        <v>61</v>
      </c>
      <c r="D65" s="2">
        <v>61</v>
      </c>
      <c r="E65" s="4">
        <f t="shared" si="25"/>
        <v>1</v>
      </c>
      <c r="F65" s="2">
        <v>36</v>
      </c>
      <c r="G65" s="3">
        <f t="shared" si="26"/>
        <v>0.5901639344262295</v>
      </c>
      <c r="H65" s="2">
        <v>15</v>
      </c>
      <c r="I65" s="3">
        <f t="shared" si="27"/>
        <v>0.24590163934426229</v>
      </c>
      <c r="J65" s="2">
        <v>10</v>
      </c>
      <c r="K65" s="3">
        <f t="shared" si="28"/>
        <v>0.16393442622950818</v>
      </c>
      <c r="L65" s="2">
        <v>0</v>
      </c>
      <c r="M65" s="3">
        <f t="shared" si="29"/>
        <v>0</v>
      </c>
      <c r="N65" s="2">
        <f t="shared" si="30"/>
        <v>51</v>
      </c>
      <c r="O65" s="12">
        <f t="shared" si="31"/>
        <v>0.83606557377049184</v>
      </c>
    </row>
    <row r="66" spans="1:15" ht="31.5" x14ac:dyDescent="0.25">
      <c r="A66" s="11">
        <v>5</v>
      </c>
      <c r="B66" s="204" t="s">
        <v>18</v>
      </c>
      <c r="C66" s="2">
        <v>61</v>
      </c>
      <c r="D66" s="2">
        <v>61</v>
      </c>
      <c r="E66" s="4">
        <f t="shared" si="25"/>
        <v>1</v>
      </c>
      <c r="F66" s="2">
        <v>35</v>
      </c>
      <c r="G66" s="3">
        <f t="shared" si="26"/>
        <v>0.57377049180327866</v>
      </c>
      <c r="H66" s="2">
        <v>18</v>
      </c>
      <c r="I66" s="3">
        <f t="shared" si="27"/>
        <v>0.29508196721311475</v>
      </c>
      <c r="J66" s="2">
        <v>8</v>
      </c>
      <c r="K66" s="3">
        <f t="shared" si="28"/>
        <v>0.13114754098360656</v>
      </c>
      <c r="L66" s="2">
        <v>0</v>
      </c>
      <c r="M66" s="3">
        <f t="shared" si="29"/>
        <v>0</v>
      </c>
      <c r="N66" s="2">
        <f t="shared" si="30"/>
        <v>53</v>
      </c>
      <c r="O66" s="12">
        <f t="shared" si="31"/>
        <v>0.86885245901639341</v>
      </c>
    </row>
    <row r="67" spans="1:15" ht="15.75" x14ac:dyDescent="0.25">
      <c r="A67" s="11">
        <v>6</v>
      </c>
      <c r="B67" s="205" t="s">
        <v>17</v>
      </c>
      <c r="C67" s="2">
        <v>61</v>
      </c>
      <c r="D67" s="2">
        <v>61</v>
      </c>
      <c r="E67" s="4">
        <f t="shared" si="25"/>
        <v>1</v>
      </c>
      <c r="F67" s="2">
        <v>38</v>
      </c>
      <c r="G67" s="3">
        <f t="shared" si="26"/>
        <v>0.62295081967213117</v>
      </c>
      <c r="H67" s="2">
        <v>13</v>
      </c>
      <c r="I67" s="3">
        <f t="shared" si="27"/>
        <v>0.21311475409836064</v>
      </c>
      <c r="J67" s="2">
        <v>2</v>
      </c>
      <c r="K67" s="3">
        <f t="shared" si="28"/>
        <v>3.2786885245901641E-2</v>
      </c>
      <c r="L67" s="2">
        <v>8</v>
      </c>
      <c r="M67" s="3">
        <f t="shared" si="29"/>
        <v>0.13114754098360656</v>
      </c>
      <c r="N67" s="2">
        <f t="shared" si="30"/>
        <v>51</v>
      </c>
      <c r="O67" s="12">
        <f t="shared" si="31"/>
        <v>0.83606557377049184</v>
      </c>
    </row>
    <row r="68" spans="1:15" ht="15.75" x14ac:dyDescent="0.25">
      <c r="A68" s="11">
        <v>7</v>
      </c>
      <c r="B68" s="205" t="s">
        <v>24</v>
      </c>
      <c r="C68" s="2">
        <v>61</v>
      </c>
      <c r="D68" s="2">
        <v>61</v>
      </c>
      <c r="E68" s="4">
        <f t="shared" si="25"/>
        <v>1</v>
      </c>
      <c r="F68" s="2">
        <v>32</v>
      </c>
      <c r="G68" s="3">
        <f t="shared" si="26"/>
        <v>0.52459016393442626</v>
      </c>
      <c r="H68" s="2">
        <v>14</v>
      </c>
      <c r="I68" s="3">
        <f t="shared" si="27"/>
        <v>0.22950819672131148</v>
      </c>
      <c r="J68" s="2">
        <v>15</v>
      </c>
      <c r="K68" s="3">
        <f t="shared" si="28"/>
        <v>0.24590163934426229</v>
      </c>
      <c r="L68" s="2">
        <v>0</v>
      </c>
      <c r="M68" s="3">
        <f t="shared" si="29"/>
        <v>0</v>
      </c>
      <c r="N68" s="2">
        <f t="shared" si="30"/>
        <v>46</v>
      </c>
      <c r="O68" s="12">
        <f t="shared" si="31"/>
        <v>0.75409836065573765</v>
      </c>
    </row>
    <row r="69" spans="1:15" ht="15.75" x14ac:dyDescent="0.25">
      <c r="A69" s="11">
        <v>8</v>
      </c>
      <c r="B69" s="205" t="s">
        <v>89</v>
      </c>
      <c r="C69" s="2">
        <v>61</v>
      </c>
      <c r="D69" s="2">
        <v>61</v>
      </c>
      <c r="E69" s="4">
        <f t="shared" si="25"/>
        <v>1</v>
      </c>
      <c r="F69" s="2">
        <v>34</v>
      </c>
      <c r="G69" s="3">
        <f t="shared" si="26"/>
        <v>0.55737704918032782</v>
      </c>
      <c r="H69" s="2">
        <v>15</v>
      </c>
      <c r="I69" s="3">
        <f t="shared" si="27"/>
        <v>0.24590163934426229</v>
      </c>
      <c r="J69" s="2">
        <v>12</v>
      </c>
      <c r="K69" s="3">
        <f t="shared" si="28"/>
        <v>0.19672131147540983</v>
      </c>
      <c r="L69" s="2">
        <v>0</v>
      </c>
      <c r="M69" s="3">
        <f t="shared" si="29"/>
        <v>0</v>
      </c>
      <c r="N69" s="2">
        <f t="shared" si="30"/>
        <v>49</v>
      </c>
      <c r="O69" s="12">
        <f t="shared" si="31"/>
        <v>0.80327868852459017</v>
      </c>
    </row>
    <row r="70" spans="1:15" ht="15.75" x14ac:dyDescent="0.25">
      <c r="A70" s="11">
        <v>9</v>
      </c>
      <c r="B70" s="205" t="s">
        <v>31</v>
      </c>
      <c r="C70" s="2">
        <v>61</v>
      </c>
      <c r="D70" s="2">
        <v>61</v>
      </c>
      <c r="E70" s="4">
        <f t="shared" si="25"/>
        <v>1</v>
      </c>
      <c r="F70" s="2">
        <v>26</v>
      </c>
      <c r="G70" s="3">
        <f t="shared" si="26"/>
        <v>0.42622950819672129</v>
      </c>
      <c r="H70" s="2">
        <v>17</v>
      </c>
      <c r="I70" s="3">
        <f t="shared" si="27"/>
        <v>0.27868852459016391</v>
      </c>
      <c r="J70" s="2">
        <v>15</v>
      </c>
      <c r="K70" s="3">
        <f t="shared" si="28"/>
        <v>0.24590163934426229</v>
      </c>
      <c r="L70" s="2">
        <v>3</v>
      </c>
      <c r="M70" s="3">
        <f t="shared" si="29"/>
        <v>4.9180327868852458E-2</v>
      </c>
      <c r="N70" s="2">
        <f t="shared" si="30"/>
        <v>43</v>
      </c>
      <c r="O70" s="12">
        <f t="shared" si="31"/>
        <v>0.70491803278688525</v>
      </c>
    </row>
    <row r="71" spans="1:15" ht="15.75" x14ac:dyDescent="0.25">
      <c r="A71" s="2">
        <v>10</v>
      </c>
      <c r="B71" s="205" t="s">
        <v>90</v>
      </c>
      <c r="C71" s="2">
        <v>61</v>
      </c>
      <c r="D71" s="2">
        <v>61</v>
      </c>
      <c r="E71" s="4">
        <f t="shared" si="25"/>
        <v>1</v>
      </c>
      <c r="F71" s="2">
        <v>34</v>
      </c>
      <c r="G71" s="3">
        <f>F71/C71</f>
        <v>0.55737704918032782</v>
      </c>
      <c r="H71" s="2">
        <v>15</v>
      </c>
      <c r="I71" s="3">
        <f t="shared" si="27"/>
        <v>0.24590163934426229</v>
      </c>
      <c r="J71" s="2">
        <v>12</v>
      </c>
      <c r="K71" s="3">
        <f t="shared" si="28"/>
        <v>0.19672131147540983</v>
      </c>
      <c r="L71" s="2">
        <v>0</v>
      </c>
      <c r="M71" s="3">
        <f t="shared" si="29"/>
        <v>0</v>
      </c>
      <c r="N71" s="2">
        <f t="shared" si="30"/>
        <v>49</v>
      </c>
      <c r="O71" s="3">
        <f t="shared" si="31"/>
        <v>0.80327868852459017</v>
      </c>
    </row>
    <row r="72" spans="1:15" ht="16.5" thickBot="1" x14ac:dyDescent="0.3">
      <c r="A72" s="14">
        <v>11</v>
      </c>
      <c r="B72" s="206" t="s">
        <v>30</v>
      </c>
      <c r="C72" s="14">
        <v>61</v>
      </c>
      <c r="D72" s="14">
        <v>61</v>
      </c>
      <c r="E72" s="15">
        <f t="shared" si="25"/>
        <v>1</v>
      </c>
      <c r="F72" s="14">
        <v>35</v>
      </c>
      <c r="G72" s="16">
        <f>F72/C72</f>
        <v>0.57377049180327866</v>
      </c>
      <c r="H72" s="14">
        <v>14</v>
      </c>
      <c r="I72" s="16">
        <f t="shared" si="27"/>
        <v>0.22950819672131148</v>
      </c>
      <c r="J72" s="14">
        <v>12</v>
      </c>
      <c r="K72" s="16">
        <f t="shared" si="28"/>
        <v>0.19672131147540983</v>
      </c>
      <c r="L72" s="14">
        <v>0</v>
      </c>
      <c r="M72" s="16">
        <f t="shared" si="29"/>
        <v>0</v>
      </c>
      <c r="N72" s="14">
        <f t="shared" si="30"/>
        <v>49</v>
      </c>
      <c r="O72" s="16">
        <f t="shared" si="31"/>
        <v>0.80327868852459017</v>
      </c>
    </row>
    <row r="73" spans="1:15" ht="47.25" x14ac:dyDescent="0.25">
      <c r="A73" s="18">
        <v>12</v>
      </c>
      <c r="B73" s="199" t="s">
        <v>121</v>
      </c>
      <c r="C73" s="25">
        <v>17</v>
      </c>
      <c r="D73" s="25">
        <v>17</v>
      </c>
      <c r="E73" s="26">
        <f t="shared" si="25"/>
        <v>1</v>
      </c>
      <c r="F73" s="25">
        <v>6</v>
      </c>
      <c r="G73" s="27">
        <f t="shared" si="26"/>
        <v>0.35294117647058826</v>
      </c>
      <c r="H73" s="25">
        <v>10</v>
      </c>
      <c r="I73" s="27">
        <f t="shared" si="27"/>
        <v>0.58823529411764708</v>
      </c>
      <c r="J73" s="25">
        <v>1</v>
      </c>
      <c r="K73" s="27">
        <f t="shared" si="28"/>
        <v>5.8823529411764705E-2</v>
      </c>
      <c r="L73" s="25">
        <v>0</v>
      </c>
      <c r="M73" s="27">
        <f t="shared" si="29"/>
        <v>0</v>
      </c>
      <c r="N73" s="25">
        <f t="shared" si="30"/>
        <v>16</v>
      </c>
      <c r="O73" s="28">
        <f t="shared" si="31"/>
        <v>0.94117647058823528</v>
      </c>
    </row>
    <row r="74" spans="1:15" ht="15.75" x14ac:dyDescent="0.25">
      <c r="A74" s="11">
        <v>13</v>
      </c>
      <c r="B74" s="200" t="s">
        <v>35</v>
      </c>
      <c r="C74" s="2">
        <v>17</v>
      </c>
      <c r="D74" s="2">
        <v>17</v>
      </c>
      <c r="E74" s="4">
        <f t="shared" si="25"/>
        <v>1</v>
      </c>
      <c r="F74" s="2">
        <v>5</v>
      </c>
      <c r="G74" s="3">
        <f t="shared" si="26"/>
        <v>0.29411764705882354</v>
      </c>
      <c r="H74" s="2">
        <v>7</v>
      </c>
      <c r="I74" s="3">
        <f t="shared" si="27"/>
        <v>0.41176470588235292</v>
      </c>
      <c r="J74" s="2">
        <v>5</v>
      </c>
      <c r="K74" s="3">
        <f t="shared" si="28"/>
        <v>0.29411764705882354</v>
      </c>
      <c r="L74" s="2">
        <v>0</v>
      </c>
      <c r="M74" s="3">
        <f t="shared" si="29"/>
        <v>0</v>
      </c>
      <c r="N74" s="2">
        <f t="shared" si="30"/>
        <v>12</v>
      </c>
      <c r="O74" s="12">
        <f t="shared" si="31"/>
        <v>0.70588235294117652</v>
      </c>
    </row>
    <row r="75" spans="1:15" ht="15.75" x14ac:dyDescent="0.25">
      <c r="A75" s="11">
        <v>14</v>
      </c>
      <c r="B75" s="200" t="s">
        <v>23</v>
      </c>
      <c r="C75" s="2">
        <v>17</v>
      </c>
      <c r="D75" s="2">
        <v>17</v>
      </c>
      <c r="E75" s="4">
        <f t="shared" si="25"/>
        <v>1</v>
      </c>
      <c r="F75" s="2">
        <v>8</v>
      </c>
      <c r="G75" s="3">
        <f t="shared" si="26"/>
        <v>0.47058823529411764</v>
      </c>
      <c r="H75" s="2">
        <v>9</v>
      </c>
      <c r="I75" s="3">
        <f t="shared" si="27"/>
        <v>0.52941176470588236</v>
      </c>
      <c r="J75" s="2">
        <v>0</v>
      </c>
      <c r="K75" s="3">
        <f t="shared" si="28"/>
        <v>0</v>
      </c>
      <c r="L75" s="2">
        <v>0</v>
      </c>
      <c r="M75" s="3">
        <f t="shared" si="29"/>
        <v>0</v>
      </c>
      <c r="N75" s="2">
        <f t="shared" si="30"/>
        <v>17</v>
      </c>
      <c r="O75" s="12">
        <f t="shared" si="31"/>
        <v>1</v>
      </c>
    </row>
    <row r="76" spans="1:15" ht="63" x14ac:dyDescent="0.25">
      <c r="A76" s="11">
        <v>15</v>
      </c>
      <c r="B76" s="41" t="s">
        <v>68</v>
      </c>
      <c r="C76" s="2">
        <v>17</v>
      </c>
      <c r="D76" s="2">
        <v>17</v>
      </c>
      <c r="E76" s="4">
        <f t="shared" si="25"/>
        <v>1</v>
      </c>
      <c r="F76" s="2">
        <v>6</v>
      </c>
      <c r="G76" s="3">
        <f t="shared" si="26"/>
        <v>0.35294117647058826</v>
      </c>
      <c r="H76" s="2">
        <v>10</v>
      </c>
      <c r="I76" s="3">
        <f t="shared" si="27"/>
        <v>0.58823529411764708</v>
      </c>
      <c r="J76" s="2">
        <v>1</v>
      </c>
      <c r="K76" s="3">
        <f t="shared" si="28"/>
        <v>5.8823529411764705E-2</v>
      </c>
      <c r="L76" s="2">
        <v>0</v>
      </c>
      <c r="M76" s="3">
        <f t="shared" si="29"/>
        <v>0</v>
      </c>
      <c r="N76" s="2">
        <f t="shared" si="30"/>
        <v>16</v>
      </c>
      <c r="O76" s="12">
        <f t="shared" si="31"/>
        <v>0.94117647058823528</v>
      </c>
    </row>
    <row r="77" spans="1:15" ht="15.75" x14ac:dyDescent="0.25">
      <c r="A77" s="11">
        <v>16</v>
      </c>
      <c r="B77" s="200" t="s">
        <v>115</v>
      </c>
      <c r="C77" s="2">
        <v>17</v>
      </c>
      <c r="D77" s="2">
        <v>17</v>
      </c>
      <c r="E77" s="4">
        <f t="shared" si="25"/>
        <v>1</v>
      </c>
      <c r="F77" s="2">
        <v>12</v>
      </c>
      <c r="G77" s="3">
        <f t="shared" si="26"/>
        <v>0.70588235294117652</v>
      </c>
      <c r="H77" s="2">
        <v>5</v>
      </c>
      <c r="I77" s="3">
        <f t="shared" si="27"/>
        <v>0.29411764705882354</v>
      </c>
      <c r="J77" s="2">
        <v>0</v>
      </c>
      <c r="K77" s="3">
        <f t="shared" si="28"/>
        <v>0</v>
      </c>
      <c r="L77" s="2">
        <v>0</v>
      </c>
      <c r="M77" s="3">
        <f t="shared" si="29"/>
        <v>0</v>
      </c>
      <c r="N77" s="2">
        <f t="shared" si="30"/>
        <v>17</v>
      </c>
      <c r="O77" s="12">
        <f t="shared" si="31"/>
        <v>1</v>
      </c>
    </row>
    <row r="78" spans="1:15" ht="15.75" x14ac:dyDescent="0.25">
      <c r="A78" s="11">
        <v>17</v>
      </c>
      <c r="B78" s="200" t="s">
        <v>204</v>
      </c>
      <c r="C78" s="2">
        <v>17</v>
      </c>
      <c r="D78" s="2">
        <v>17</v>
      </c>
      <c r="E78" s="4">
        <f t="shared" si="25"/>
        <v>1</v>
      </c>
      <c r="F78" s="2">
        <v>10</v>
      </c>
      <c r="G78" s="3">
        <f t="shared" si="26"/>
        <v>0.58823529411764708</v>
      </c>
      <c r="H78" s="2">
        <v>4</v>
      </c>
      <c r="I78" s="3">
        <f t="shared" si="27"/>
        <v>0.23529411764705882</v>
      </c>
      <c r="J78" s="2">
        <v>3</v>
      </c>
      <c r="K78" s="3">
        <f t="shared" si="28"/>
        <v>0.17647058823529413</v>
      </c>
      <c r="L78" s="2">
        <v>0</v>
      </c>
      <c r="M78" s="3">
        <f t="shared" si="29"/>
        <v>0</v>
      </c>
      <c r="N78" s="2">
        <f t="shared" si="30"/>
        <v>14</v>
      </c>
      <c r="O78" s="12">
        <f t="shared" si="31"/>
        <v>0.82352941176470584</v>
      </c>
    </row>
    <row r="79" spans="1:15" ht="15.75" x14ac:dyDescent="0.25">
      <c r="A79" s="11">
        <v>18</v>
      </c>
      <c r="B79" s="41" t="s">
        <v>67</v>
      </c>
      <c r="C79" s="2">
        <v>17</v>
      </c>
      <c r="D79" s="2">
        <v>17</v>
      </c>
      <c r="E79" s="4">
        <f t="shared" si="25"/>
        <v>1</v>
      </c>
      <c r="F79" s="2">
        <v>6</v>
      </c>
      <c r="G79" s="3">
        <f t="shared" si="26"/>
        <v>0.35294117647058826</v>
      </c>
      <c r="H79" s="2">
        <v>10</v>
      </c>
      <c r="I79" s="3">
        <f t="shared" si="27"/>
        <v>0.58823529411764708</v>
      </c>
      <c r="J79" s="2">
        <v>1</v>
      </c>
      <c r="K79" s="3">
        <f t="shared" si="28"/>
        <v>5.8823529411764705E-2</v>
      </c>
      <c r="L79" s="2">
        <v>0</v>
      </c>
      <c r="M79" s="3">
        <f t="shared" si="29"/>
        <v>0</v>
      </c>
      <c r="N79" s="2">
        <f t="shared" si="30"/>
        <v>16</v>
      </c>
      <c r="O79" s="12">
        <f t="shared" si="31"/>
        <v>0.94117647058823528</v>
      </c>
    </row>
    <row r="80" spans="1:15" ht="33.75" customHeight="1" x14ac:dyDescent="0.25">
      <c r="A80" s="11">
        <v>19</v>
      </c>
      <c r="B80" s="200" t="s">
        <v>62</v>
      </c>
      <c r="C80" s="2">
        <v>17</v>
      </c>
      <c r="D80" s="2">
        <v>17</v>
      </c>
      <c r="E80" s="4">
        <f t="shared" si="25"/>
        <v>1</v>
      </c>
      <c r="F80" s="2">
        <v>15</v>
      </c>
      <c r="G80" s="3">
        <f t="shared" si="26"/>
        <v>0.88235294117647056</v>
      </c>
      <c r="H80" s="2">
        <v>2</v>
      </c>
      <c r="I80" s="3">
        <f t="shared" si="27"/>
        <v>0.11764705882352941</v>
      </c>
      <c r="J80" s="2">
        <v>0</v>
      </c>
      <c r="K80" s="3">
        <f t="shared" si="28"/>
        <v>0</v>
      </c>
      <c r="L80" s="2">
        <v>0</v>
      </c>
      <c r="M80" s="3">
        <f t="shared" si="29"/>
        <v>0</v>
      </c>
      <c r="N80" s="2">
        <f t="shared" si="30"/>
        <v>17</v>
      </c>
      <c r="O80" s="12">
        <f t="shared" si="31"/>
        <v>1</v>
      </c>
    </row>
    <row r="81" spans="1:15" ht="15.75" x14ac:dyDescent="0.25">
      <c r="A81" s="11">
        <v>20</v>
      </c>
      <c r="B81" s="201" t="s">
        <v>28</v>
      </c>
      <c r="C81" s="2">
        <v>17</v>
      </c>
      <c r="D81" s="2">
        <v>17</v>
      </c>
      <c r="E81" s="21">
        <f t="shared" si="25"/>
        <v>1</v>
      </c>
      <c r="F81" s="20">
        <v>4</v>
      </c>
      <c r="G81" s="22">
        <f t="shared" si="26"/>
        <v>0.23529411764705882</v>
      </c>
      <c r="H81" s="20">
        <v>11</v>
      </c>
      <c r="I81" s="22">
        <f t="shared" si="27"/>
        <v>0.6470588235294118</v>
      </c>
      <c r="J81" s="20">
        <v>2</v>
      </c>
      <c r="K81" s="22">
        <f t="shared" si="28"/>
        <v>0.11764705882352941</v>
      </c>
      <c r="L81" s="20">
        <v>0</v>
      </c>
      <c r="M81" s="22">
        <f t="shared" si="29"/>
        <v>0</v>
      </c>
      <c r="N81" s="20">
        <f t="shared" si="30"/>
        <v>15</v>
      </c>
      <c r="O81" s="22">
        <f t="shared" si="31"/>
        <v>0.88235294117647056</v>
      </c>
    </row>
    <row r="82" spans="1:15" ht="15.75" customHeight="1" x14ac:dyDescent="0.25">
      <c r="A82" s="2">
        <v>21</v>
      </c>
      <c r="B82" s="200" t="s">
        <v>25</v>
      </c>
      <c r="C82" s="2">
        <v>17</v>
      </c>
      <c r="D82" s="2">
        <v>17</v>
      </c>
      <c r="E82" s="4">
        <f t="shared" si="25"/>
        <v>1</v>
      </c>
      <c r="F82" s="2">
        <v>17</v>
      </c>
      <c r="G82" s="3">
        <f t="shared" si="26"/>
        <v>1</v>
      </c>
      <c r="H82" s="2">
        <v>0</v>
      </c>
      <c r="I82" s="3">
        <f t="shared" si="27"/>
        <v>0</v>
      </c>
      <c r="J82" s="2">
        <v>0</v>
      </c>
      <c r="K82" s="3">
        <f t="shared" si="28"/>
        <v>0</v>
      </c>
      <c r="L82" s="2">
        <v>0</v>
      </c>
      <c r="M82" s="3">
        <f t="shared" si="29"/>
        <v>0</v>
      </c>
      <c r="N82" s="2">
        <f t="shared" si="30"/>
        <v>17</v>
      </c>
      <c r="O82" s="3">
        <f t="shared" si="31"/>
        <v>1</v>
      </c>
    </row>
    <row r="83" spans="1:15" ht="15.75" x14ac:dyDescent="0.25">
      <c r="A83" s="2">
        <v>22</v>
      </c>
      <c r="B83" s="200" t="s">
        <v>17</v>
      </c>
      <c r="C83" s="2">
        <v>17</v>
      </c>
      <c r="D83" s="2">
        <v>17</v>
      </c>
      <c r="E83" s="4">
        <f t="shared" si="25"/>
        <v>1</v>
      </c>
      <c r="F83" s="2">
        <v>17</v>
      </c>
      <c r="G83" s="3">
        <f t="shared" si="26"/>
        <v>1</v>
      </c>
      <c r="H83" s="2">
        <v>0</v>
      </c>
      <c r="I83" s="3">
        <f t="shared" si="27"/>
        <v>0</v>
      </c>
      <c r="J83" s="2">
        <v>0</v>
      </c>
      <c r="K83" s="3">
        <f t="shared" si="28"/>
        <v>0</v>
      </c>
      <c r="L83" s="2">
        <v>0</v>
      </c>
      <c r="M83" s="3">
        <f t="shared" si="29"/>
        <v>0</v>
      </c>
      <c r="N83" s="2">
        <f t="shared" si="30"/>
        <v>17</v>
      </c>
      <c r="O83" s="3">
        <f t="shared" si="31"/>
        <v>1</v>
      </c>
    </row>
    <row r="84" spans="1:15" ht="31.5" x14ac:dyDescent="0.25">
      <c r="A84" s="11">
        <v>23</v>
      </c>
      <c r="B84" s="200" t="s">
        <v>205</v>
      </c>
      <c r="C84" s="2">
        <v>17</v>
      </c>
      <c r="D84" s="2">
        <v>17</v>
      </c>
      <c r="E84" s="21">
        <f t="shared" si="25"/>
        <v>1</v>
      </c>
      <c r="F84" s="2">
        <v>8</v>
      </c>
      <c r="G84" s="22">
        <f t="shared" si="26"/>
        <v>0.47058823529411764</v>
      </c>
      <c r="H84" s="2">
        <v>5</v>
      </c>
      <c r="I84" s="22">
        <f t="shared" si="27"/>
        <v>0.29411764705882354</v>
      </c>
      <c r="J84" s="2">
        <v>4</v>
      </c>
      <c r="K84" s="22">
        <f t="shared" si="28"/>
        <v>0.23529411764705882</v>
      </c>
      <c r="L84" s="2">
        <v>0</v>
      </c>
      <c r="M84" s="22">
        <f t="shared" si="29"/>
        <v>0</v>
      </c>
      <c r="N84" s="20">
        <f t="shared" si="30"/>
        <v>13</v>
      </c>
      <c r="O84" s="22">
        <f t="shared" si="31"/>
        <v>0.76470588235294112</v>
      </c>
    </row>
    <row r="85" spans="1:15" ht="30" customHeight="1" x14ac:dyDescent="0.25">
      <c r="A85" s="11">
        <v>24</v>
      </c>
      <c r="B85" s="200" t="s">
        <v>123</v>
      </c>
      <c r="C85" s="2">
        <v>17</v>
      </c>
      <c r="D85" s="2">
        <v>17</v>
      </c>
      <c r="E85" s="21">
        <f t="shared" si="25"/>
        <v>1</v>
      </c>
      <c r="F85" s="2">
        <v>0</v>
      </c>
      <c r="G85" s="22">
        <f t="shared" si="26"/>
        <v>0</v>
      </c>
      <c r="H85" s="2">
        <v>7</v>
      </c>
      <c r="I85" s="22">
        <f t="shared" si="27"/>
        <v>0.41176470588235292</v>
      </c>
      <c r="J85" s="2">
        <v>10</v>
      </c>
      <c r="K85" s="22">
        <f t="shared" si="28"/>
        <v>0.58823529411764708</v>
      </c>
      <c r="L85" s="2">
        <v>0</v>
      </c>
      <c r="M85" s="22">
        <f t="shared" si="29"/>
        <v>0</v>
      </c>
      <c r="N85" s="20">
        <f t="shared" si="30"/>
        <v>7</v>
      </c>
      <c r="O85" s="22">
        <f t="shared" si="31"/>
        <v>0.41176470588235292</v>
      </c>
    </row>
    <row r="86" spans="1:15" ht="16.5" thickBot="1" x14ac:dyDescent="0.3">
      <c r="A86" s="13">
        <v>25</v>
      </c>
      <c r="B86" s="202" t="s">
        <v>26</v>
      </c>
      <c r="C86" s="14">
        <v>17</v>
      </c>
      <c r="D86" s="14">
        <v>17</v>
      </c>
      <c r="E86" s="15">
        <f t="shared" si="25"/>
        <v>1</v>
      </c>
      <c r="F86" s="14">
        <v>5</v>
      </c>
      <c r="G86" s="16">
        <f t="shared" si="26"/>
        <v>0.29411764705882354</v>
      </c>
      <c r="H86" s="14">
        <v>6</v>
      </c>
      <c r="I86" s="16">
        <f t="shared" si="27"/>
        <v>0.35294117647058826</v>
      </c>
      <c r="J86" s="14">
        <v>6</v>
      </c>
      <c r="K86" s="16">
        <f t="shared" si="28"/>
        <v>0.35294117647058826</v>
      </c>
      <c r="L86" s="14">
        <v>0</v>
      </c>
      <c r="M86" s="16">
        <f t="shared" si="29"/>
        <v>0</v>
      </c>
      <c r="N86" s="14">
        <f t="shared" si="30"/>
        <v>11</v>
      </c>
      <c r="O86" s="16">
        <f t="shared" si="31"/>
        <v>0.6470588235294118</v>
      </c>
    </row>
    <row r="87" spans="1:15" ht="31.5" customHeight="1" x14ac:dyDescent="0.25">
      <c r="A87" s="18">
        <v>26</v>
      </c>
      <c r="B87" s="105" t="s">
        <v>86</v>
      </c>
      <c r="C87" s="25">
        <v>72</v>
      </c>
      <c r="D87" s="174">
        <v>72</v>
      </c>
      <c r="E87" s="180">
        <f t="shared" si="25"/>
        <v>1</v>
      </c>
      <c r="F87" s="174">
        <v>39</v>
      </c>
      <c r="G87" s="177">
        <f t="shared" si="26"/>
        <v>0.54166666666666663</v>
      </c>
      <c r="H87" s="174">
        <v>10</v>
      </c>
      <c r="I87" s="177">
        <f t="shared" si="27"/>
        <v>0.1388888888888889</v>
      </c>
      <c r="J87" s="174">
        <v>19</v>
      </c>
      <c r="K87" s="177">
        <f t="shared" si="28"/>
        <v>0.2638888888888889</v>
      </c>
      <c r="L87" s="174">
        <v>4</v>
      </c>
      <c r="M87" s="177">
        <f t="shared" si="29"/>
        <v>5.5555555555555552E-2</v>
      </c>
      <c r="N87" s="174">
        <f t="shared" si="30"/>
        <v>49</v>
      </c>
      <c r="O87" s="28">
        <f>N87/C87</f>
        <v>0.68055555555555558</v>
      </c>
    </row>
    <row r="88" spans="1:15" ht="15.75" customHeight="1" x14ac:dyDescent="0.25">
      <c r="A88" s="11">
        <v>27</v>
      </c>
      <c r="B88" s="41" t="s">
        <v>54</v>
      </c>
      <c r="C88" s="2">
        <v>72</v>
      </c>
      <c r="D88" s="2">
        <v>72</v>
      </c>
      <c r="E88" s="4">
        <f t="shared" si="25"/>
        <v>1</v>
      </c>
      <c r="F88" s="2">
        <v>33</v>
      </c>
      <c r="G88" s="3">
        <f t="shared" si="26"/>
        <v>0.45833333333333331</v>
      </c>
      <c r="H88" s="2">
        <v>18</v>
      </c>
      <c r="I88" s="3">
        <f t="shared" si="27"/>
        <v>0.25</v>
      </c>
      <c r="J88" s="2">
        <v>13</v>
      </c>
      <c r="K88" s="3">
        <f t="shared" si="28"/>
        <v>0.18055555555555555</v>
      </c>
      <c r="L88" s="2">
        <v>8</v>
      </c>
      <c r="M88" s="3">
        <f t="shared" si="29"/>
        <v>0.1111111111111111</v>
      </c>
      <c r="N88" s="2">
        <f t="shared" si="30"/>
        <v>51</v>
      </c>
      <c r="O88" s="12">
        <f t="shared" ref="O88:O96" si="32">N88/C88</f>
        <v>0.70833333333333337</v>
      </c>
    </row>
    <row r="89" spans="1:15" ht="31.5" x14ac:dyDescent="0.25">
      <c r="A89" s="11">
        <v>28</v>
      </c>
      <c r="B89" s="42" t="s">
        <v>88</v>
      </c>
      <c r="C89" s="2">
        <v>72</v>
      </c>
      <c r="D89" s="2">
        <v>72</v>
      </c>
      <c r="E89" s="4">
        <f t="shared" si="25"/>
        <v>1</v>
      </c>
      <c r="F89" s="2">
        <v>39</v>
      </c>
      <c r="G89" s="3">
        <f t="shared" si="26"/>
        <v>0.54166666666666663</v>
      </c>
      <c r="H89" s="2">
        <v>15</v>
      </c>
      <c r="I89" s="3">
        <f t="shared" si="27"/>
        <v>0.20833333333333334</v>
      </c>
      <c r="J89" s="2">
        <v>13</v>
      </c>
      <c r="K89" s="3">
        <f t="shared" si="28"/>
        <v>0.18055555555555555</v>
      </c>
      <c r="L89" s="2">
        <v>5</v>
      </c>
      <c r="M89" s="3">
        <f t="shared" si="29"/>
        <v>6.9444444444444448E-2</v>
      </c>
      <c r="N89" s="2">
        <f t="shared" si="30"/>
        <v>54</v>
      </c>
      <c r="O89" s="12">
        <f t="shared" si="32"/>
        <v>0.75</v>
      </c>
    </row>
    <row r="90" spans="1:15" ht="46.5" customHeight="1" x14ac:dyDescent="0.25">
      <c r="A90" s="11">
        <v>29</v>
      </c>
      <c r="B90" s="42" t="s">
        <v>123</v>
      </c>
      <c r="C90" s="2">
        <v>72</v>
      </c>
      <c r="D90" s="2">
        <v>72</v>
      </c>
      <c r="E90" s="4">
        <f t="shared" si="25"/>
        <v>1</v>
      </c>
      <c r="F90" s="2">
        <v>32</v>
      </c>
      <c r="G90" s="3">
        <f t="shared" si="26"/>
        <v>0.44444444444444442</v>
      </c>
      <c r="H90" s="2">
        <v>13</v>
      </c>
      <c r="I90" s="3">
        <f t="shared" si="27"/>
        <v>0.18055555555555555</v>
      </c>
      <c r="J90" s="2">
        <v>24</v>
      </c>
      <c r="K90" s="3">
        <f t="shared" si="28"/>
        <v>0.33333333333333331</v>
      </c>
      <c r="L90" s="2">
        <v>3</v>
      </c>
      <c r="M90" s="3">
        <f t="shared" si="29"/>
        <v>4.1666666666666664E-2</v>
      </c>
      <c r="N90" s="2">
        <f t="shared" si="30"/>
        <v>45</v>
      </c>
      <c r="O90" s="12">
        <f t="shared" si="32"/>
        <v>0.625</v>
      </c>
    </row>
    <row r="91" spans="1:15" ht="15.75" x14ac:dyDescent="0.25">
      <c r="A91" s="11">
        <v>30</v>
      </c>
      <c r="B91" s="42" t="s">
        <v>23</v>
      </c>
      <c r="C91" s="2">
        <v>72</v>
      </c>
      <c r="D91" s="2">
        <v>72</v>
      </c>
      <c r="E91" s="4">
        <f t="shared" si="25"/>
        <v>1</v>
      </c>
      <c r="F91" s="2">
        <v>38</v>
      </c>
      <c r="G91" s="3">
        <f t="shared" si="26"/>
        <v>0.52777777777777779</v>
      </c>
      <c r="H91" s="2">
        <v>25</v>
      </c>
      <c r="I91" s="3">
        <f t="shared" si="27"/>
        <v>0.34722222222222221</v>
      </c>
      <c r="J91" s="2">
        <v>6</v>
      </c>
      <c r="K91" s="3">
        <f t="shared" si="28"/>
        <v>8.3333333333333329E-2</v>
      </c>
      <c r="L91" s="2">
        <v>3</v>
      </c>
      <c r="M91" s="3">
        <f t="shared" si="29"/>
        <v>4.1666666666666664E-2</v>
      </c>
      <c r="N91" s="2">
        <f t="shared" si="30"/>
        <v>63</v>
      </c>
      <c r="O91" s="12">
        <f t="shared" si="32"/>
        <v>0.875</v>
      </c>
    </row>
    <row r="92" spans="1:15" ht="47.25" customHeight="1" x14ac:dyDescent="0.25">
      <c r="A92" s="11">
        <v>31</v>
      </c>
      <c r="B92" s="41" t="s">
        <v>65</v>
      </c>
      <c r="C92" s="2">
        <v>72</v>
      </c>
      <c r="D92" s="2">
        <v>72</v>
      </c>
      <c r="E92" s="4">
        <f t="shared" si="25"/>
        <v>1</v>
      </c>
      <c r="F92" s="2">
        <v>39</v>
      </c>
      <c r="G92" s="3">
        <f t="shared" si="26"/>
        <v>0.54166666666666663</v>
      </c>
      <c r="H92" s="2">
        <v>15</v>
      </c>
      <c r="I92" s="3">
        <f t="shared" si="27"/>
        <v>0.20833333333333334</v>
      </c>
      <c r="J92" s="2">
        <v>13</v>
      </c>
      <c r="K92" s="3">
        <f t="shared" si="28"/>
        <v>0.18055555555555555</v>
      </c>
      <c r="L92" s="2">
        <v>5</v>
      </c>
      <c r="M92" s="3">
        <f t="shared" si="29"/>
        <v>6.9444444444444448E-2</v>
      </c>
      <c r="N92" s="2">
        <f t="shared" si="30"/>
        <v>54</v>
      </c>
      <c r="O92" s="12">
        <f t="shared" si="32"/>
        <v>0.75</v>
      </c>
    </row>
    <row r="93" spans="1:15" ht="15.75" x14ac:dyDescent="0.25">
      <c r="A93" s="11">
        <v>32</v>
      </c>
      <c r="B93" s="41" t="s">
        <v>64</v>
      </c>
      <c r="C93" s="2">
        <v>72</v>
      </c>
      <c r="D93" s="2">
        <v>72</v>
      </c>
      <c r="E93" s="4">
        <f t="shared" si="25"/>
        <v>1</v>
      </c>
      <c r="F93" s="2">
        <v>39</v>
      </c>
      <c r="G93" s="3">
        <f t="shared" si="26"/>
        <v>0.54166666666666663</v>
      </c>
      <c r="H93" s="2">
        <v>15</v>
      </c>
      <c r="I93" s="3">
        <f t="shared" si="27"/>
        <v>0.20833333333333334</v>
      </c>
      <c r="J93" s="2">
        <v>13</v>
      </c>
      <c r="K93" s="3">
        <f t="shared" si="28"/>
        <v>0.18055555555555555</v>
      </c>
      <c r="L93" s="2">
        <v>5</v>
      </c>
      <c r="M93" s="3">
        <f t="shared" si="29"/>
        <v>6.9444444444444448E-2</v>
      </c>
      <c r="N93" s="2">
        <f t="shared" si="30"/>
        <v>54</v>
      </c>
      <c r="O93" s="12">
        <f t="shared" si="32"/>
        <v>0.75</v>
      </c>
    </row>
    <row r="94" spans="1:15" ht="15.75" x14ac:dyDescent="0.25">
      <c r="A94" s="11">
        <v>33</v>
      </c>
      <c r="B94" s="42" t="s">
        <v>28</v>
      </c>
      <c r="C94" s="2">
        <v>72</v>
      </c>
      <c r="D94" s="2">
        <v>72</v>
      </c>
      <c r="E94" s="4">
        <f t="shared" si="25"/>
        <v>1</v>
      </c>
      <c r="F94" s="2">
        <v>38</v>
      </c>
      <c r="G94" s="3">
        <f t="shared" si="26"/>
        <v>0.52777777777777779</v>
      </c>
      <c r="H94" s="2">
        <v>22</v>
      </c>
      <c r="I94" s="3">
        <f t="shared" si="27"/>
        <v>0.30555555555555558</v>
      </c>
      <c r="J94" s="2">
        <v>8</v>
      </c>
      <c r="K94" s="3">
        <f t="shared" si="28"/>
        <v>0.1111111111111111</v>
      </c>
      <c r="L94" s="2">
        <v>4</v>
      </c>
      <c r="M94" s="3">
        <f t="shared" si="29"/>
        <v>5.5555555555555552E-2</v>
      </c>
      <c r="N94" s="2">
        <f t="shared" si="30"/>
        <v>60</v>
      </c>
      <c r="O94" s="12">
        <f t="shared" si="32"/>
        <v>0.83333333333333337</v>
      </c>
    </row>
    <row r="95" spans="1:15" ht="15.75" x14ac:dyDescent="0.25">
      <c r="A95" s="11">
        <v>34</v>
      </c>
      <c r="B95" s="42" t="s">
        <v>17</v>
      </c>
      <c r="C95" s="2">
        <v>72</v>
      </c>
      <c r="D95" s="2">
        <v>72</v>
      </c>
      <c r="E95" s="4">
        <f t="shared" si="25"/>
        <v>1</v>
      </c>
      <c r="F95" s="2">
        <v>67</v>
      </c>
      <c r="G95" s="3">
        <f t="shared" si="26"/>
        <v>0.93055555555555558</v>
      </c>
      <c r="H95" s="2">
        <v>0</v>
      </c>
      <c r="I95" s="3">
        <f t="shared" si="27"/>
        <v>0</v>
      </c>
      <c r="J95" s="2">
        <v>0</v>
      </c>
      <c r="K95" s="3">
        <f t="shared" si="28"/>
        <v>0</v>
      </c>
      <c r="L95" s="2">
        <v>5</v>
      </c>
      <c r="M95" s="3">
        <f t="shared" si="29"/>
        <v>6.9444444444444448E-2</v>
      </c>
      <c r="N95" s="2">
        <f t="shared" si="30"/>
        <v>67</v>
      </c>
      <c r="O95" s="12">
        <f t="shared" si="32"/>
        <v>0.93055555555555558</v>
      </c>
    </row>
    <row r="96" spans="1:15" ht="51.75" customHeight="1" x14ac:dyDescent="0.25">
      <c r="A96" s="11">
        <v>35</v>
      </c>
      <c r="B96" s="41" t="s">
        <v>212</v>
      </c>
      <c r="C96" s="276">
        <v>72</v>
      </c>
      <c r="D96" s="276">
        <v>72</v>
      </c>
      <c r="E96" s="278">
        <f t="shared" si="25"/>
        <v>1</v>
      </c>
      <c r="F96" s="276">
        <v>36</v>
      </c>
      <c r="G96" s="280">
        <f t="shared" si="26"/>
        <v>0.5</v>
      </c>
      <c r="H96" s="276">
        <v>13</v>
      </c>
      <c r="I96" s="280">
        <f t="shared" si="27"/>
        <v>0.18055555555555555</v>
      </c>
      <c r="J96" s="276">
        <v>8</v>
      </c>
      <c r="K96" s="280">
        <f t="shared" si="28"/>
        <v>0.1111111111111111</v>
      </c>
      <c r="L96" s="276">
        <v>15</v>
      </c>
      <c r="M96" s="282">
        <f t="shared" si="29"/>
        <v>0.20833333333333334</v>
      </c>
      <c r="N96" s="276">
        <f t="shared" si="30"/>
        <v>49</v>
      </c>
      <c r="O96" s="284">
        <f t="shared" si="32"/>
        <v>0.68055555555555558</v>
      </c>
    </row>
    <row r="97" spans="1:15" ht="47.25" x14ac:dyDescent="0.25">
      <c r="A97" s="11">
        <v>36</v>
      </c>
      <c r="B97" s="42" t="s">
        <v>213</v>
      </c>
      <c r="C97" s="277"/>
      <c r="D97" s="277"/>
      <c r="E97" s="279"/>
      <c r="F97" s="277"/>
      <c r="G97" s="281"/>
      <c r="H97" s="277"/>
      <c r="I97" s="281"/>
      <c r="J97" s="277"/>
      <c r="K97" s="281"/>
      <c r="L97" s="277"/>
      <c r="M97" s="283"/>
      <c r="N97" s="277"/>
      <c r="O97" s="285"/>
    </row>
    <row r="98" spans="1:15" ht="38.25" customHeight="1" x14ac:dyDescent="0.25">
      <c r="A98" s="11">
        <v>37</v>
      </c>
      <c r="B98" s="41" t="s">
        <v>124</v>
      </c>
      <c r="C98" s="2">
        <v>72</v>
      </c>
      <c r="D98" s="2">
        <v>72</v>
      </c>
      <c r="E98" s="4">
        <f t="shared" ref="E98:E115" si="33">D98/C98</f>
        <v>1</v>
      </c>
      <c r="F98" s="2">
        <v>40</v>
      </c>
      <c r="G98" s="3">
        <f t="shared" ref="G98:G115" si="34">F98/C98</f>
        <v>0.55555555555555558</v>
      </c>
      <c r="H98" s="2">
        <v>9</v>
      </c>
      <c r="I98" s="3">
        <f t="shared" ref="I98:I115" si="35">H98/C98</f>
        <v>0.125</v>
      </c>
      <c r="J98" s="2">
        <v>19</v>
      </c>
      <c r="K98" s="3">
        <f t="shared" ref="K98:K115" si="36">J98/C98</f>
        <v>0.2638888888888889</v>
      </c>
      <c r="L98" s="2">
        <v>4</v>
      </c>
      <c r="M98" s="3">
        <f t="shared" ref="M98:M115" si="37">L98/C98</f>
        <v>5.5555555555555552E-2</v>
      </c>
      <c r="N98" s="2">
        <f t="shared" ref="N98:N115" si="38">SUM(F98,H98)</f>
        <v>49</v>
      </c>
      <c r="O98" s="12">
        <f t="shared" ref="O98:O115" si="39">N98/C98</f>
        <v>0.68055555555555558</v>
      </c>
    </row>
    <row r="99" spans="1:15" ht="15.75" x14ac:dyDescent="0.25">
      <c r="A99" s="11">
        <v>38</v>
      </c>
      <c r="B99" s="42" t="s">
        <v>125</v>
      </c>
      <c r="C99" s="2">
        <v>72</v>
      </c>
      <c r="D99" s="2">
        <v>72</v>
      </c>
      <c r="E99" s="4">
        <f t="shared" si="33"/>
        <v>1</v>
      </c>
      <c r="F99" s="2">
        <v>37</v>
      </c>
      <c r="G99" s="3">
        <f t="shared" si="34"/>
        <v>0.51388888888888884</v>
      </c>
      <c r="H99" s="2">
        <v>18</v>
      </c>
      <c r="I99" s="3">
        <f t="shared" si="35"/>
        <v>0.25</v>
      </c>
      <c r="J99" s="2">
        <v>11</v>
      </c>
      <c r="K99" s="3">
        <f t="shared" si="36"/>
        <v>0.15277777777777779</v>
      </c>
      <c r="L99" s="2">
        <v>6</v>
      </c>
      <c r="M99" s="3">
        <f t="shared" si="37"/>
        <v>8.3333333333333329E-2</v>
      </c>
      <c r="N99" s="2">
        <f t="shared" si="38"/>
        <v>55</v>
      </c>
      <c r="O99" s="12">
        <f t="shared" si="39"/>
        <v>0.76388888888888884</v>
      </c>
    </row>
    <row r="100" spans="1:15" ht="31.5" customHeight="1" thickBot="1" x14ac:dyDescent="0.3">
      <c r="A100" s="141">
        <v>39</v>
      </c>
      <c r="B100" s="198" t="s">
        <v>56</v>
      </c>
      <c r="C100" s="14">
        <v>72</v>
      </c>
      <c r="D100" s="14">
        <v>72</v>
      </c>
      <c r="E100" s="15">
        <f t="shared" si="33"/>
        <v>1</v>
      </c>
      <c r="F100" s="14">
        <v>40</v>
      </c>
      <c r="G100" s="16">
        <f t="shared" si="34"/>
        <v>0.55555555555555558</v>
      </c>
      <c r="H100" s="14">
        <v>9</v>
      </c>
      <c r="I100" s="16">
        <f t="shared" si="35"/>
        <v>0.125</v>
      </c>
      <c r="J100" s="14">
        <v>19</v>
      </c>
      <c r="K100" s="16">
        <f t="shared" si="36"/>
        <v>0.2638888888888889</v>
      </c>
      <c r="L100" s="14">
        <v>4</v>
      </c>
      <c r="M100" s="16">
        <f t="shared" si="37"/>
        <v>5.5555555555555552E-2</v>
      </c>
      <c r="N100" s="14">
        <f t="shared" si="38"/>
        <v>49</v>
      </c>
      <c r="O100" s="16">
        <f t="shared" si="39"/>
        <v>0.68055555555555558</v>
      </c>
    </row>
    <row r="101" spans="1:15" ht="47.25" x14ac:dyDescent="0.25">
      <c r="A101" s="25">
        <v>40</v>
      </c>
      <c r="B101" s="199" t="s">
        <v>121</v>
      </c>
      <c r="C101" s="174">
        <v>64</v>
      </c>
      <c r="D101" s="174">
        <v>64</v>
      </c>
      <c r="E101" s="179">
        <f t="shared" si="33"/>
        <v>1</v>
      </c>
      <c r="F101" s="174">
        <v>34</v>
      </c>
      <c r="G101" s="176">
        <f t="shared" si="34"/>
        <v>0.53125</v>
      </c>
      <c r="H101" s="174">
        <v>17</v>
      </c>
      <c r="I101" s="176">
        <f t="shared" si="35"/>
        <v>0.265625</v>
      </c>
      <c r="J101" s="174">
        <v>13</v>
      </c>
      <c r="K101" s="176">
        <f t="shared" si="36"/>
        <v>0.203125</v>
      </c>
      <c r="L101" s="174">
        <v>0</v>
      </c>
      <c r="M101" s="176">
        <f t="shared" si="37"/>
        <v>0</v>
      </c>
      <c r="N101" s="173">
        <f t="shared" si="38"/>
        <v>51</v>
      </c>
      <c r="O101" s="176">
        <f t="shared" si="39"/>
        <v>0.796875</v>
      </c>
    </row>
    <row r="102" spans="1:15" ht="31.5" x14ac:dyDescent="0.25">
      <c r="A102" s="2">
        <v>41</v>
      </c>
      <c r="B102" s="42" t="s">
        <v>87</v>
      </c>
      <c r="C102" s="2">
        <v>64</v>
      </c>
      <c r="D102" s="2">
        <v>64</v>
      </c>
      <c r="E102" s="178">
        <f t="shared" si="33"/>
        <v>1</v>
      </c>
      <c r="F102" s="2">
        <v>39</v>
      </c>
      <c r="G102" s="175">
        <f t="shared" si="34"/>
        <v>0.609375</v>
      </c>
      <c r="H102" s="2">
        <v>15</v>
      </c>
      <c r="I102" s="175">
        <f t="shared" si="35"/>
        <v>0.234375</v>
      </c>
      <c r="J102" s="2">
        <v>10</v>
      </c>
      <c r="K102" s="175">
        <f t="shared" si="36"/>
        <v>0.15625</v>
      </c>
      <c r="L102" s="2">
        <v>0</v>
      </c>
      <c r="M102" s="175">
        <f t="shared" si="37"/>
        <v>0</v>
      </c>
      <c r="N102" s="172">
        <f t="shared" si="38"/>
        <v>54</v>
      </c>
      <c r="O102" s="175">
        <f t="shared" si="39"/>
        <v>0.84375</v>
      </c>
    </row>
    <row r="103" spans="1:15" ht="47.25" x14ac:dyDescent="0.25">
      <c r="A103" s="2">
        <v>42</v>
      </c>
      <c r="B103" s="42" t="s">
        <v>120</v>
      </c>
      <c r="C103" s="2">
        <v>64</v>
      </c>
      <c r="D103" s="2">
        <v>64</v>
      </c>
      <c r="E103" s="178">
        <f t="shared" si="33"/>
        <v>1</v>
      </c>
      <c r="F103" s="2">
        <v>39</v>
      </c>
      <c r="G103" s="175">
        <f t="shared" si="34"/>
        <v>0.609375</v>
      </c>
      <c r="H103" s="2">
        <v>15</v>
      </c>
      <c r="I103" s="175">
        <f t="shared" si="35"/>
        <v>0.234375</v>
      </c>
      <c r="J103" s="2">
        <v>10</v>
      </c>
      <c r="K103" s="175">
        <f t="shared" si="36"/>
        <v>0.15625</v>
      </c>
      <c r="L103" s="2">
        <v>0</v>
      </c>
      <c r="M103" s="175">
        <f t="shared" si="37"/>
        <v>0</v>
      </c>
      <c r="N103" s="172">
        <f t="shared" si="38"/>
        <v>54</v>
      </c>
      <c r="O103" s="175">
        <f t="shared" si="39"/>
        <v>0.84375</v>
      </c>
    </row>
    <row r="104" spans="1:15" ht="31.5" x14ac:dyDescent="0.25">
      <c r="A104" s="2">
        <v>43</v>
      </c>
      <c r="B104" s="42" t="s">
        <v>126</v>
      </c>
      <c r="C104" s="2">
        <v>64</v>
      </c>
      <c r="D104" s="2">
        <v>64</v>
      </c>
      <c r="E104" s="178">
        <f t="shared" si="33"/>
        <v>1</v>
      </c>
      <c r="F104" s="2">
        <v>42</v>
      </c>
      <c r="G104" s="175">
        <f t="shared" si="34"/>
        <v>0.65625</v>
      </c>
      <c r="H104" s="2">
        <v>12</v>
      </c>
      <c r="I104" s="175">
        <f t="shared" si="35"/>
        <v>0.1875</v>
      </c>
      <c r="J104" s="2">
        <v>10</v>
      </c>
      <c r="K104" s="175">
        <f t="shared" si="36"/>
        <v>0.15625</v>
      </c>
      <c r="L104" s="2">
        <v>0</v>
      </c>
      <c r="M104" s="175">
        <f t="shared" si="37"/>
        <v>0</v>
      </c>
      <c r="N104" s="172">
        <f t="shared" si="38"/>
        <v>54</v>
      </c>
      <c r="O104" s="175">
        <f t="shared" si="39"/>
        <v>0.84375</v>
      </c>
    </row>
    <row r="105" spans="1:15" ht="47.25" x14ac:dyDescent="0.25">
      <c r="A105" s="2">
        <v>44</v>
      </c>
      <c r="B105" s="42" t="s">
        <v>83</v>
      </c>
      <c r="C105" s="2">
        <v>64</v>
      </c>
      <c r="D105" s="2">
        <v>64</v>
      </c>
      <c r="E105" s="178">
        <f t="shared" si="33"/>
        <v>1</v>
      </c>
      <c r="F105" s="2">
        <v>37</v>
      </c>
      <c r="G105" s="175">
        <f t="shared" si="34"/>
        <v>0.578125</v>
      </c>
      <c r="H105" s="2">
        <v>16</v>
      </c>
      <c r="I105" s="175">
        <f t="shared" si="35"/>
        <v>0.25</v>
      </c>
      <c r="J105" s="2">
        <v>11</v>
      </c>
      <c r="K105" s="175">
        <f t="shared" si="36"/>
        <v>0.171875</v>
      </c>
      <c r="L105" s="2">
        <v>0</v>
      </c>
      <c r="M105" s="175">
        <f t="shared" si="37"/>
        <v>0</v>
      </c>
      <c r="N105" s="172">
        <f t="shared" si="38"/>
        <v>53</v>
      </c>
      <c r="O105" s="175">
        <f t="shared" si="39"/>
        <v>0.828125</v>
      </c>
    </row>
    <row r="106" spans="1:15" ht="51" customHeight="1" x14ac:dyDescent="0.25">
      <c r="A106" s="2">
        <v>45</v>
      </c>
      <c r="B106" s="41" t="s">
        <v>71</v>
      </c>
      <c r="C106" s="2">
        <v>64</v>
      </c>
      <c r="D106" s="2">
        <v>64</v>
      </c>
      <c r="E106" s="4">
        <f t="shared" si="33"/>
        <v>1</v>
      </c>
      <c r="F106" s="2">
        <v>40</v>
      </c>
      <c r="G106" s="3">
        <f t="shared" si="34"/>
        <v>0.625</v>
      </c>
      <c r="H106" s="2">
        <v>13</v>
      </c>
      <c r="I106" s="3">
        <f t="shared" si="35"/>
        <v>0.203125</v>
      </c>
      <c r="J106" s="2">
        <v>11</v>
      </c>
      <c r="K106" s="3">
        <f t="shared" si="36"/>
        <v>0.171875</v>
      </c>
      <c r="L106" s="2">
        <v>0</v>
      </c>
      <c r="M106" s="3">
        <f t="shared" si="37"/>
        <v>0</v>
      </c>
      <c r="N106" s="2">
        <f t="shared" si="38"/>
        <v>53</v>
      </c>
      <c r="O106" s="3">
        <f t="shared" si="39"/>
        <v>0.828125</v>
      </c>
    </row>
    <row r="107" spans="1:15" ht="31.5" x14ac:dyDescent="0.25">
      <c r="A107" s="2">
        <v>46</v>
      </c>
      <c r="B107" s="41" t="s">
        <v>139</v>
      </c>
      <c r="C107" s="2">
        <v>64</v>
      </c>
      <c r="D107" s="2">
        <v>64</v>
      </c>
      <c r="E107" s="4">
        <f t="shared" si="33"/>
        <v>1</v>
      </c>
      <c r="F107" s="2">
        <v>38</v>
      </c>
      <c r="G107" s="3">
        <f t="shared" si="34"/>
        <v>0.59375</v>
      </c>
      <c r="H107" s="2">
        <v>13</v>
      </c>
      <c r="I107" s="3">
        <f t="shared" si="35"/>
        <v>0.203125</v>
      </c>
      <c r="J107" s="2">
        <v>13</v>
      </c>
      <c r="K107" s="3">
        <f t="shared" si="36"/>
        <v>0.203125</v>
      </c>
      <c r="L107" s="2">
        <v>0</v>
      </c>
      <c r="M107" s="3">
        <f t="shared" si="37"/>
        <v>0</v>
      </c>
      <c r="N107" s="2">
        <f t="shared" si="38"/>
        <v>51</v>
      </c>
      <c r="O107" s="3">
        <f t="shared" si="39"/>
        <v>0.796875</v>
      </c>
    </row>
    <row r="108" spans="1:15" ht="54" customHeight="1" x14ac:dyDescent="0.25">
      <c r="A108" s="2">
        <v>47</v>
      </c>
      <c r="B108" s="42" t="s">
        <v>68</v>
      </c>
      <c r="C108" s="2">
        <v>64</v>
      </c>
      <c r="D108" s="2">
        <v>64</v>
      </c>
      <c r="E108" s="4">
        <f t="shared" si="33"/>
        <v>1</v>
      </c>
      <c r="F108" s="2">
        <v>40</v>
      </c>
      <c r="G108" s="3">
        <f t="shared" si="34"/>
        <v>0.625</v>
      </c>
      <c r="H108" s="2">
        <v>15</v>
      </c>
      <c r="I108" s="3">
        <f t="shared" si="35"/>
        <v>0.234375</v>
      </c>
      <c r="J108" s="2">
        <v>9</v>
      </c>
      <c r="K108" s="3">
        <f t="shared" si="36"/>
        <v>0.140625</v>
      </c>
      <c r="L108" s="2">
        <v>0</v>
      </c>
      <c r="M108" s="3">
        <f t="shared" si="37"/>
        <v>0</v>
      </c>
      <c r="N108" s="2">
        <f t="shared" si="38"/>
        <v>55</v>
      </c>
      <c r="O108" s="3">
        <f t="shared" si="39"/>
        <v>0.859375</v>
      </c>
    </row>
    <row r="109" spans="1:15" ht="15.75" x14ac:dyDescent="0.25">
      <c r="A109" s="2">
        <v>48</v>
      </c>
      <c r="B109" s="42" t="s">
        <v>67</v>
      </c>
      <c r="C109" s="2">
        <v>64</v>
      </c>
      <c r="D109" s="2">
        <v>64</v>
      </c>
      <c r="E109" s="4">
        <f t="shared" si="33"/>
        <v>1</v>
      </c>
      <c r="F109" s="2">
        <v>40</v>
      </c>
      <c r="G109" s="3">
        <f t="shared" si="34"/>
        <v>0.625</v>
      </c>
      <c r="H109" s="2">
        <v>14</v>
      </c>
      <c r="I109" s="3">
        <f t="shared" si="35"/>
        <v>0.21875</v>
      </c>
      <c r="J109" s="2">
        <v>10</v>
      </c>
      <c r="K109" s="3">
        <f t="shared" si="36"/>
        <v>0.15625</v>
      </c>
      <c r="L109" s="2">
        <v>0</v>
      </c>
      <c r="M109" s="3">
        <f t="shared" si="37"/>
        <v>0</v>
      </c>
      <c r="N109" s="2">
        <f t="shared" si="38"/>
        <v>54</v>
      </c>
      <c r="O109" s="3">
        <f t="shared" si="39"/>
        <v>0.84375</v>
      </c>
    </row>
    <row r="110" spans="1:15" ht="15.75" x14ac:dyDescent="0.25">
      <c r="A110" s="2">
        <v>49</v>
      </c>
      <c r="B110" s="42" t="s">
        <v>78</v>
      </c>
      <c r="C110" s="2">
        <v>64</v>
      </c>
      <c r="D110" s="2">
        <v>64</v>
      </c>
      <c r="E110" s="4">
        <f t="shared" si="33"/>
        <v>1</v>
      </c>
      <c r="F110" s="2">
        <v>37</v>
      </c>
      <c r="G110" s="3">
        <f t="shared" si="34"/>
        <v>0.578125</v>
      </c>
      <c r="H110" s="2">
        <v>15</v>
      </c>
      <c r="I110" s="3">
        <f t="shared" si="35"/>
        <v>0.234375</v>
      </c>
      <c r="J110" s="2">
        <v>12</v>
      </c>
      <c r="K110" s="3">
        <f t="shared" si="36"/>
        <v>0.1875</v>
      </c>
      <c r="L110" s="2">
        <v>0</v>
      </c>
      <c r="M110" s="3">
        <f t="shared" si="37"/>
        <v>0</v>
      </c>
      <c r="N110" s="2">
        <f t="shared" si="38"/>
        <v>52</v>
      </c>
      <c r="O110" s="3">
        <f t="shared" si="39"/>
        <v>0.8125</v>
      </c>
    </row>
    <row r="111" spans="1:15" ht="15.75" x14ac:dyDescent="0.25">
      <c r="A111" s="2">
        <v>50</v>
      </c>
      <c r="B111" s="42" t="s">
        <v>17</v>
      </c>
      <c r="C111" s="2">
        <v>64</v>
      </c>
      <c r="D111" s="2">
        <v>64</v>
      </c>
      <c r="E111" s="4">
        <f t="shared" si="33"/>
        <v>1</v>
      </c>
      <c r="F111" s="2">
        <v>56</v>
      </c>
      <c r="G111" s="3">
        <f t="shared" si="34"/>
        <v>0.875</v>
      </c>
      <c r="H111" s="2">
        <v>8</v>
      </c>
      <c r="I111" s="3">
        <f t="shared" si="35"/>
        <v>0.125</v>
      </c>
      <c r="J111" s="2">
        <v>0</v>
      </c>
      <c r="K111" s="3">
        <f t="shared" si="36"/>
        <v>0</v>
      </c>
      <c r="L111" s="2">
        <v>0</v>
      </c>
      <c r="M111" s="3">
        <f t="shared" si="37"/>
        <v>0</v>
      </c>
      <c r="N111" s="2">
        <f t="shared" si="38"/>
        <v>64</v>
      </c>
      <c r="O111" s="3">
        <f t="shared" si="39"/>
        <v>1</v>
      </c>
    </row>
    <row r="112" spans="1:15" ht="47.25" x14ac:dyDescent="0.25">
      <c r="A112" s="2">
        <v>51</v>
      </c>
      <c r="B112" s="42" t="s">
        <v>209</v>
      </c>
      <c r="C112" s="276">
        <v>64</v>
      </c>
      <c r="D112" s="276">
        <v>64</v>
      </c>
      <c r="E112" s="278">
        <f t="shared" si="33"/>
        <v>1</v>
      </c>
      <c r="F112" s="276">
        <v>36</v>
      </c>
      <c r="G112" s="280">
        <f t="shared" si="34"/>
        <v>0.5625</v>
      </c>
      <c r="H112" s="276">
        <v>17</v>
      </c>
      <c r="I112" s="280">
        <f t="shared" si="35"/>
        <v>0.265625</v>
      </c>
      <c r="J112" s="276">
        <v>11</v>
      </c>
      <c r="K112" s="280">
        <f t="shared" si="36"/>
        <v>0.171875</v>
      </c>
      <c r="L112" s="276">
        <v>0</v>
      </c>
      <c r="M112" s="280">
        <f t="shared" si="37"/>
        <v>0</v>
      </c>
      <c r="N112" s="276">
        <f t="shared" si="38"/>
        <v>53</v>
      </c>
      <c r="O112" s="280">
        <f t="shared" si="39"/>
        <v>0.828125</v>
      </c>
    </row>
    <row r="113" spans="1:15" ht="63" x14ac:dyDescent="0.25">
      <c r="A113" s="2">
        <v>52</v>
      </c>
      <c r="B113" s="42" t="s">
        <v>211</v>
      </c>
      <c r="C113" s="286"/>
      <c r="D113" s="286"/>
      <c r="E113" s="287"/>
      <c r="F113" s="286"/>
      <c r="G113" s="288"/>
      <c r="H113" s="286"/>
      <c r="I113" s="288"/>
      <c r="J113" s="286"/>
      <c r="K113" s="288"/>
      <c r="L113" s="286"/>
      <c r="M113" s="288"/>
      <c r="N113" s="286"/>
      <c r="O113" s="288"/>
    </row>
    <row r="114" spans="1:15" ht="47.25" x14ac:dyDescent="0.25">
      <c r="A114" s="2">
        <v>53</v>
      </c>
      <c r="B114" s="42" t="s">
        <v>210</v>
      </c>
      <c r="C114" s="277"/>
      <c r="D114" s="277"/>
      <c r="E114" s="279"/>
      <c r="F114" s="277"/>
      <c r="G114" s="281"/>
      <c r="H114" s="277"/>
      <c r="I114" s="281"/>
      <c r="J114" s="277"/>
      <c r="K114" s="281"/>
      <c r="L114" s="277"/>
      <c r="M114" s="281"/>
      <c r="N114" s="277"/>
      <c r="O114" s="281"/>
    </row>
    <row r="115" spans="1:15" ht="16.5" thickBot="1" x14ac:dyDescent="0.3">
      <c r="A115" s="141">
        <v>54</v>
      </c>
      <c r="B115" s="198" t="s">
        <v>28</v>
      </c>
      <c r="C115" s="14">
        <v>64</v>
      </c>
      <c r="D115" s="14">
        <v>64</v>
      </c>
      <c r="E115" s="15">
        <f t="shared" si="33"/>
        <v>1</v>
      </c>
      <c r="F115" s="14">
        <v>44</v>
      </c>
      <c r="G115" s="16">
        <f t="shared" si="34"/>
        <v>0.6875</v>
      </c>
      <c r="H115" s="14">
        <v>13</v>
      </c>
      <c r="I115" s="16">
        <f t="shared" si="35"/>
        <v>0.203125</v>
      </c>
      <c r="J115" s="14">
        <v>7</v>
      </c>
      <c r="K115" s="16">
        <f t="shared" si="36"/>
        <v>0.109375</v>
      </c>
      <c r="L115" s="14">
        <v>0</v>
      </c>
      <c r="M115" s="16">
        <f t="shared" si="37"/>
        <v>0</v>
      </c>
      <c r="N115" s="14">
        <f t="shared" si="38"/>
        <v>57</v>
      </c>
      <c r="O115" s="16">
        <f t="shared" si="39"/>
        <v>0.890625</v>
      </c>
    </row>
    <row r="116" spans="1:15" ht="16.5" thickBot="1" x14ac:dyDescent="0.3">
      <c r="A116" s="270" t="s">
        <v>15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71"/>
    </row>
    <row r="117" spans="1:15" ht="31.5" x14ac:dyDescent="0.25">
      <c r="A117" s="174">
        <v>1</v>
      </c>
      <c r="B117" s="105" t="s">
        <v>203</v>
      </c>
      <c r="C117" s="174">
        <v>17</v>
      </c>
      <c r="D117" s="174">
        <v>17</v>
      </c>
      <c r="E117" s="177">
        <f>D117/C117</f>
        <v>1</v>
      </c>
      <c r="F117" s="174">
        <v>2</v>
      </c>
      <c r="G117" s="177">
        <f>F117/C117</f>
        <v>0.11764705882352941</v>
      </c>
      <c r="H117" s="174">
        <v>5</v>
      </c>
      <c r="I117" s="177">
        <f>H117/C117</f>
        <v>0.29411764705882354</v>
      </c>
      <c r="J117" s="174">
        <v>9</v>
      </c>
      <c r="K117" s="177">
        <f>J117/C117</f>
        <v>0.52941176470588236</v>
      </c>
      <c r="L117" s="174">
        <v>1</v>
      </c>
      <c r="M117" s="177">
        <f>L117/C117</f>
        <v>5.8823529411764705E-2</v>
      </c>
      <c r="N117" s="174">
        <f>SUM(F117,H117)</f>
        <v>7</v>
      </c>
      <c r="O117" s="177">
        <f>N117/C117</f>
        <v>0.41176470588235292</v>
      </c>
    </row>
    <row r="118" spans="1:15" ht="31.5" x14ac:dyDescent="0.25">
      <c r="A118" s="174">
        <v>2</v>
      </c>
      <c r="B118" s="105" t="s">
        <v>206</v>
      </c>
      <c r="C118" s="174">
        <v>72</v>
      </c>
      <c r="D118" s="174">
        <v>72</v>
      </c>
      <c r="E118" s="177">
        <f>D118/C118</f>
        <v>1</v>
      </c>
      <c r="F118" s="174">
        <v>30</v>
      </c>
      <c r="G118" s="177">
        <f>F118/C118</f>
        <v>0.41666666666666669</v>
      </c>
      <c r="H118" s="174">
        <v>18</v>
      </c>
      <c r="I118" s="177">
        <f>H118/C118</f>
        <v>0.25</v>
      </c>
      <c r="J118" s="174">
        <v>18</v>
      </c>
      <c r="K118" s="177">
        <f>J118/C118</f>
        <v>0.25</v>
      </c>
      <c r="L118" s="174">
        <v>6</v>
      </c>
      <c r="M118" s="177">
        <f>L118/C118</f>
        <v>8.3333333333333329E-2</v>
      </c>
      <c r="N118" s="174">
        <f>SUM(F118,H118)</f>
        <v>48</v>
      </c>
      <c r="O118" s="177">
        <f>N118/C118</f>
        <v>0.66666666666666663</v>
      </c>
    </row>
    <row r="119" spans="1:15" ht="47.25" x14ac:dyDescent="0.25">
      <c r="A119" s="2">
        <v>3</v>
      </c>
      <c r="B119" s="41" t="s">
        <v>207</v>
      </c>
      <c r="C119" s="2">
        <v>64</v>
      </c>
      <c r="D119" s="2">
        <v>64</v>
      </c>
      <c r="E119" s="3">
        <f t="shared" ref="E119:E120" si="40">D119/C119</f>
        <v>1</v>
      </c>
      <c r="F119" s="2">
        <v>39</v>
      </c>
      <c r="G119" s="3">
        <f t="shared" ref="G119:G120" si="41">F119/C119</f>
        <v>0.609375</v>
      </c>
      <c r="H119" s="2">
        <v>12</v>
      </c>
      <c r="I119" s="3">
        <f t="shared" ref="I119:I120" si="42">H119/C119</f>
        <v>0.1875</v>
      </c>
      <c r="J119" s="2">
        <v>13</v>
      </c>
      <c r="K119" s="3">
        <f t="shared" ref="K119:K120" si="43">J119/C119</f>
        <v>0.203125</v>
      </c>
      <c r="L119" s="2">
        <v>0</v>
      </c>
      <c r="M119" s="3">
        <f t="shared" ref="M119:M120" si="44">L119/C119</f>
        <v>0</v>
      </c>
      <c r="N119" s="2">
        <f t="shared" ref="N119:N120" si="45">SUM(F119,H119)</f>
        <v>51</v>
      </c>
      <c r="O119" s="3">
        <f t="shared" ref="O119:O120" si="46">N119/C119</f>
        <v>0.796875</v>
      </c>
    </row>
    <row r="120" spans="1:15" ht="79.5" thickBot="1" x14ac:dyDescent="0.3">
      <c r="A120" s="14">
        <v>4</v>
      </c>
      <c r="B120" s="129" t="s">
        <v>208</v>
      </c>
      <c r="C120" s="14">
        <v>64</v>
      </c>
      <c r="D120" s="14">
        <v>64</v>
      </c>
      <c r="E120" s="16">
        <f t="shared" si="40"/>
        <v>1</v>
      </c>
      <c r="F120" s="14">
        <v>34</v>
      </c>
      <c r="G120" s="16">
        <f t="shared" si="41"/>
        <v>0.53125</v>
      </c>
      <c r="H120" s="14">
        <v>22</v>
      </c>
      <c r="I120" s="16">
        <f t="shared" si="42"/>
        <v>0.34375</v>
      </c>
      <c r="J120" s="14">
        <v>8</v>
      </c>
      <c r="K120" s="16">
        <f t="shared" si="43"/>
        <v>0.125</v>
      </c>
      <c r="L120" s="14">
        <v>0</v>
      </c>
      <c r="M120" s="16">
        <f t="shared" si="44"/>
        <v>0</v>
      </c>
      <c r="N120" s="14">
        <f t="shared" si="45"/>
        <v>56</v>
      </c>
      <c r="O120" s="16">
        <f t="shared" si="46"/>
        <v>0.875</v>
      </c>
    </row>
    <row r="121" spans="1:15" ht="16.5" thickBot="1" x14ac:dyDescent="0.3">
      <c r="A121" s="257" t="s">
        <v>16</v>
      </c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9"/>
    </row>
    <row r="122" spans="1:15" ht="15.75" x14ac:dyDescent="0.25">
      <c r="A122" s="25">
        <v>1</v>
      </c>
      <c r="B122" s="108" t="s">
        <v>16</v>
      </c>
      <c r="C122" s="25">
        <v>64</v>
      </c>
      <c r="D122" s="25">
        <v>64</v>
      </c>
      <c r="E122" s="27">
        <f>D122/C122</f>
        <v>1</v>
      </c>
      <c r="F122" s="25">
        <v>38</v>
      </c>
      <c r="G122" s="27">
        <f>F122/C122</f>
        <v>0.59375</v>
      </c>
      <c r="H122" s="25">
        <v>19</v>
      </c>
      <c r="I122" s="27">
        <f>H122/C122</f>
        <v>0.296875</v>
      </c>
      <c r="J122" s="25">
        <v>7</v>
      </c>
      <c r="K122" s="27">
        <f>J122/C122</f>
        <v>0.109375</v>
      </c>
      <c r="L122" s="25">
        <v>0</v>
      </c>
      <c r="M122" s="27">
        <f>L122/C122</f>
        <v>0</v>
      </c>
      <c r="N122" s="25">
        <f>SUM(F122,H122)</f>
        <v>57</v>
      </c>
      <c r="O122" s="107">
        <f>N122/C122</f>
        <v>0.890625</v>
      </c>
    </row>
  </sheetData>
  <mergeCells count="54">
    <mergeCell ref="M96:M97"/>
    <mergeCell ref="N96:N97"/>
    <mergeCell ref="O96:O97"/>
    <mergeCell ref="C112:C114"/>
    <mergeCell ref="D112:D114"/>
    <mergeCell ref="E112:E114"/>
    <mergeCell ref="F112:F114"/>
    <mergeCell ref="G112:G114"/>
    <mergeCell ref="H112:H114"/>
    <mergeCell ref="J112:J114"/>
    <mergeCell ref="L112:L114"/>
    <mergeCell ref="K112:K114"/>
    <mergeCell ref="M112:M114"/>
    <mergeCell ref="N112:N114"/>
    <mergeCell ref="O112:O114"/>
    <mergeCell ref="I112:I114"/>
    <mergeCell ref="H96:H97"/>
    <mergeCell ref="I96:I97"/>
    <mergeCell ref="J96:J97"/>
    <mergeCell ref="K96:K97"/>
    <mergeCell ref="L96:L97"/>
    <mergeCell ref="C96:C97"/>
    <mergeCell ref="D96:D97"/>
    <mergeCell ref="E96:E97"/>
    <mergeCell ref="F96:F97"/>
    <mergeCell ref="G96:G97"/>
    <mergeCell ref="M1:O1"/>
    <mergeCell ref="A121:O121"/>
    <mergeCell ref="N5:N7"/>
    <mergeCell ref="O5:O7"/>
    <mergeCell ref="A9:O9"/>
    <mergeCell ref="A61:O61"/>
    <mergeCell ref="A8:O8"/>
    <mergeCell ref="A116:O116"/>
    <mergeCell ref="F5:F7"/>
    <mergeCell ref="G5:G7"/>
    <mergeCell ref="H5:H7"/>
    <mergeCell ref="I5:I7"/>
    <mergeCell ref="J5:J7"/>
    <mergeCell ref="A3:A7"/>
    <mergeCell ref="B3:B7"/>
    <mergeCell ref="C3:C7"/>
    <mergeCell ref="D4:E4"/>
    <mergeCell ref="D5:D7"/>
    <mergeCell ref="E5:E7"/>
    <mergeCell ref="D3:O3"/>
    <mergeCell ref="K5:K7"/>
    <mergeCell ref="L5:L7"/>
    <mergeCell ref="M5:M7"/>
    <mergeCell ref="F4:G4"/>
    <mergeCell ref="H4:I4"/>
    <mergeCell ref="J4:K4"/>
    <mergeCell ref="L4:M4"/>
    <mergeCell ref="N4:O4"/>
  </mergeCells>
  <pageMargins left="0.55118110236220474" right="0.3543307086614173" top="0.39370078740157483" bottom="0.39370078740157483" header="0" footer="0"/>
  <pageSetup paperSize="9" scale="36" orientation="landscape" r:id="rId1"/>
  <rowBreaks count="2" manualBreakCount="2">
    <brk id="60" max="16383" man="1"/>
    <brk id="1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137"/>
  <sheetViews>
    <sheetView view="pageBreakPreview" topLeftCell="C1" zoomScale="85" zoomScaleNormal="100" zoomScaleSheetLayoutView="85" workbookViewId="0">
      <selection activeCell="G129" sqref="G129"/>
    </sheetView>
  </sheetViews>
  <sheetFormatPr defaultRowHeight="15" x14ac:dyDescent="0.25"/>
  <cols>
    <col min="1" max="1" width="5.140625" customWidth="1"/>
    <col min="2" max="2" width="32.28515625" customWidth="1"/>
    <col min="3" max="6" width="9.28515625" bestFit="1" customWidth="1"/>
    <col min="7" max="7" width="9.42578125" bestFit="1" customWidth="1"/>
    <col min="8" max="9" width="9.28515625" bestFit="1" customWidth="1"/>
    <col min="10" max="10" width="11" customWidth="1"/>
    <col min="11" max="11" width="12.28515625" customWidth="1"/>
    <col min="12" max="12" width="11.140625" customWidth="1"/>
    <col min="13" max="13" width="14.28515625" customWidth="1"/>
    <col min="14" max="14" width="9.28515625" bestFit="1" customWidth="1"/>
    <col min="15" max="15" width="11.7109375" customWidth="1"/>
  </cols>
  <sheetData>
    <row r="2" spans="1:15" x14ac:dyDescent="0.25">
      <c r="B2" s="90"/>
    </row>
    <row r="3" spans="1:15" x14ac:dyDescent="0.25">
      <c r="B3" s="90"/>
    </row>
    <row r="4" spans="1:15" ht="18.75" x14ac:dyDescent="0.3">
      <c r="M4" s="260" t="s">
        <v>74</v>
      </c>
      <c r="N4" s="260"/>
      <c r="O4" s="260"/>
    </row>
    <row r="6" spans="1:15" ht="18.75" x14ac:dyDescent="0.25">
      <c r="A6" s="261" t="s">
        <v>7</v>
      </c>
      <c r="B6" s="262" t="s">
        <v>8</v>
      </c>
      <c r="C6" s="263" t="s">
        <v>9</v>
      </c>
      <c r="D6" s="253" t="s">
        <v>0</v>
      </c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</row>
    <row r="7" spans="1:15" ht="18.75" x14ac:dyDescent="0.3">
      <c r="A7" s="261"/>
      <c r="B7" s="262"/>
      <c r="C7" s="263"/>
      <c r="D7" s="251" t="s">
        <v>1</v>
      </c>
      <c r="E7" s="251"/>
      <c r="F7" s="253" t="s">
        <v>2</v>
      </c>
      <c r="G7" s="253"/>
      <c r="H7" s="251" t="s">
        <v>3</v>
      </c>
      <c r="I7" s="251"/>
      <c r="J7" s="272" t="s">
        <v>4</v>
      </c>
      <c r="K7" s="272"/>
      <c r="L7" s="272" t="s">
        <v>5</v>
      </c>
      <c r="M7" s="272"/>
      <c r="N7" s="251" t="s">
        <v>6</v>
      </c>
      <c r="O7" s="251"/>
    </row>
    <row r="8" spans="1:15" x14ac:dyDescent="0.25">
      <c r="A8" s="261"/>
      <c r="B8" s="262"/>
      <c r="C8" s="263"/>
      <c r="D8" s="263" t="s">
        <v>10</v>
      </c>
      <c r="E8" s="253" t="s">
        <v>11</v>
      </c>
      <c r="F8" s="252" t="s">
        <v>10</v>
      </c>
      <c r="G8" s="253" t="s">
        <v>11</v>
      </c>
      <c r="H8" s="252" t="s">
        <v>10</v>
      </c>
      <c r="I8" s="253" t="s">
        <v>11</v>
      </c>
      <c r="J8" s="252" t="s">
        <v>10</v>
      </c>
      <c r="K8" s="253" t="s">
        <v>11</v>
      </c>
      <c r="L8" s="252" t="s">
        <v>10</v>
      </c>
      <c r="M8" s="253" t="s">
        <v>11</v>
      </c>
      <c r="N8" s="252" t="s">
        <v>10</v>
      </c>
      <c r="O8" s="253" t="s">
        <v>11</v>
      </c>
    </row>
    <row r="9" spans="1:15" x14ac:dyDescent="0.25">
      <c r="A9" s="261"/>
      <c r="B9" s="262"/>
      <c r="C9" s="263"/>
      <c r="D9" s="263"/>
      <c r="E9" s="253"/>
      <c r="F9" s="252"/>
      <c r="G9" s="253"/>
      <c r="H9" s="252"/>
      <c r="I9" s="253"/>
      <c r="J9" s="252"/>
      <c r="K9" s="253"/>
      <c r="L9" s="252"/>
      <c r="M9" s="253"/>
      <c r="N9" s="252"/>
      <c r="O9" s="253"/>
    </row>
    <row r="10" spans="1:15" ht="47.25" customHeight="1" x14ac:dyDescent="0.25">
      <c r="A10" s="261"/>
      <c r="B10" s="262"/>
      <c r="C10" s="263"/>
      <c r="D10" s="263"/>
      <c r="E10" s="253"/>
      <c r="F10" s="252"/>
      <c r="G10" s="253"/>
      <c r="H10" s="252"/>
      <c r="I10" s="253"/>
      <c r="J10" s="252"/>
      <c r="K10" s="253"/>
      <c r="L10" s="252"/>
      <c r="M10" s="253"/>
      <c r="N10" s="252"/>
      <c r="O10" s="253"/>
    </row>
    <row r="11" spans="1:15" ht="20.25" customHeight="1" thickBot="1" x14ac:dyDescent="0.3">
      <c r="A11" s="254" t="s">
        <v>52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6"/>
    </row>
    <row r="12" spans="1:15" s="1" customFormat="1" ht="16.5" thickBot="1" x14ac:dyDescent="0.3">
      <c r="A12" s="267" t="s">
        <v>12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9"/>
    </row>
    <row r="13" spans="1:15" ht="15.75" x14ac:dyDescent="0.25">
      <c r="A13" s="6">
        <v>1</v>
      </c>
      <c r="B13" s="131" t="s">
        <v>99</v>
      </c>
      <c r="C13" s="7">
        <v>56</v>
      </c>
      <c r="D13" s="7">
        <v>56</v>
      </c>
      <c r="E13" s="8">
        <f>D13/C13</f>
        <v>1</v>
      </c>
      <c r="F13" s="7">
        <v>43</v>
      </c>
      <c r="G13" s="9">
        <f>F13/D13</f>
        <v>0.7678571428571429</v>
      </c>
      <c r="H13" s="7">
        <v>9</v>
      </c>
      <c r="I13" s="9">
        <f>H13/C13</f>
        <v>0.16071428571428573</v>
      </c>
      <c r="J13" s="7">
        <v>1</v>
      </c>
      <c r="K13" s="9">
        <f>J13/C13</f>
        <v>1.7857142857142856E-2</v>
      </c>
      <c r="L13" s="7">
        <v>3</v>
      </c>
      <c r="M13" s="9">
        <f>L13/C13</f>
        <v>5.3571428571428568E-2</v>
      </c>
      <c r="N13" s="7">
        <f>SUM(F13,H13)</f>
        <v>52</v>
      </c>
      <c r="O13" s="10">
        <f>N13/C13</f>
        <v>0.9285714285714286</v>
      </c>
    </row>
    <row r="14" spans="1:15" ht="15.75" x14ac:dyDescent="0.25">
      <c r="A14" s="11">
        <v>2</v>
      </c>
      <c r="B14" s="108" t="s">
        <v>84</v>
      </c>
      <c r="C14" s="2">
        <v>56</v>
      </c>
      <c r="D14" s="2">
        <v>56</v>
      </c>
      <c r="E14" s="4">
        <f t="shared" ref="E14:E24" si="0">D14/C14</f>
        <v>1</v>
      </c>
      <c r="F14" s="2">
        <v>51</v>
      </c>
      <c r="G14" s="3">
        <f t="shared" ref="G14:G24" si="1">F14/D14</f>
        <v>0.9107142857142857</v>
      </c>
      <c r="H14" s="2">
        <v>2</v>
      </c>
      <c r="I14" s="3">
        <f t="shared" ref="I14:I24" si="2">H14/C14</f>
        <v>3.5714285714285712E-2</v>
      </c>
      <c r="J14" s="2">
        <v>0</v>
      </c>
      <c r="K14" s="3">
        <f t="shared" ref="K14:K24" si="3">J14/C14</f>
        <v>0</v>
      </c>
      <c r="L14" s="2">
        <v>3</v>
      </c>
      <c r="M14" s="3">
        <f t="shared" ref="M14:M24" si="4">L14/C14</f>
        <v>5.3571428571428568E-2</v>
      </c>
      <c r="N14" s="2">
        <f t="shared" ref="N14:N24" si="5">SUM(F14,H14)</f>
        <v>53</v>
      </c>
      <c r="O14" s="12">
        <f t="shared" ref="O14:O24" si="6">N14/C14</f>
        <v>0.9464285714285714</v>
      </c>
    </row>
    <row r="15" spans="1:15" ht="15.75" x14ac:dyDescent="0.25">
      <c r="A15" s="11">
        <v>3</v>
      </c>
      <c r="B15" s="130" t="s">
        <v>28</v>
      </c>
      <c r="C15" s="2">
        <v>56</v>
      </c>
      <c r="D15" s="2">
        <v>56</v>
      </c>
      <c r="E15" s="4">
        <f t="shared" si="0"/>
        <v>1</v>
      </c>
      <c r="F15" s="2">
        <v>33</v>
      </c>
      <c r="G15" s="3">
        <f t="shared" si="1"/>
        <v>0.5892857142857143</v>
      </c>
      <c r="H15" s="2">
        <v>16</v>
      </c>
      <c r="I15" s="3">
        <f t="shared" si="2"/>
        <v>0.2857142857142857</v>
      </c>
      <c r="J15" s="2">
        <v>5</v>
      </c>
      <c r="K15" s="3">
        <f t="shared" si="3"/>
        <v>8.9285714285714288E-2</v>
      </c>
      <c r="L15" s="2">
        <v>2</v>
      </c>
      <c r="M15" s="3">
        <f t="shared" si="4"/>
        <v>3.5714285714285712E-2</v>
      </c>
      <c r="N15" s="2">
        <f t="shared" si="5"/>
        <v>49</v>
      </c>
      <c r="O15" s="12">
        <f t="shared" si="6"/>
        <v>0.875</v>
      </c>
    </row>
    <row r="16" spans="1:15" ht="15.75" x14ac:dyDescent="0.25">
      <c r="A16" s="11">
        <v>4</v>
      </c>
      <c r="B16" s="130" t="s">
        <v>20</v>
      </c>
      <c r="C16" s="2">
        <v>56</v>
      </c>
      <c r="D16" s="2">
        <v>56</v>
      </c>
      <c r="E16" s="4">
        <f t="shared" si="0"/>
        <v>1</v>
      </c>
      <c r="F16" s="2">
        <v>46</v>
      </c>
      <c r="G16" s="3">
        <f t="shared" si="1"/>
        <v>0.8214285714285714</v>
      </c>
      <c r="H16" s="2">
        <v>4</v>
      </c>
      <c r="I16" s="3">
        <f t="shared" si="2"/>
        <v>7.1428571428571425E-2</v>
      </c>
      <c r="J16" s="2">
        <v>3</v>
      </c>
      <c r="K16" s="3">
        <f t="shared" si="3"/>
        <v>5.3571428571428568E-2</v>
      </c>
      <c r="L16" s="2">
        <v>3</v>
      </c>
      <c r="M16" s="3">
        <f t="shared" si="4"/>
        <v>5.3571428571428568E-2</v>
      </c>
      <c r="N16" s="2">
        <f t="shared" si="5"/>
        <v>50</v>
      </c>
      <c r="O16" s="12">
        <f t="shared" si="6"/>
        <v>0.8928571428571429</v>
      </c>
    </row>
    <row r="17" spans="1:15" ht="15.75" x14ac:dyDescent="0.25">
      <c r="A17" s="11">
        <v>5</v>
      </c>
      <c r="B17" s="130" t="s">
        <v>24</v>
      </c>
      <c r="C17" s="2">
        <v>56</v>
      </c>
      <c r="D17" s="2">
        <v>56</v>
      </c>
      <c r="E17" s="4">
        <f t="shared" si="0"/>
        <v>1</v>
      </c>
      <c r="F17" s="2">
        <v>34</v>
      </c>
      <c r="G17" s="3">
        <f t="shared" si="1"/>
        <v>0.6071428571428571</v>
      </c>
      <c r="H17" s="2">
        <v>13</v>
      </c>
      <c r="I17" s="3">
        <f t="shared" si="2"/>
        <v>0.23214285714285715</v>
      </c>
      <c r="J17" s="2">
        <v>8</v>
      </c>
      <c r="K17" s="3">
        <f t="shared" si="3"/>
        <v>0.14285714285714285</v>
      </c>
      <c r="L17" s="2">
        <v>1</v>
      </c>
      <c r="M17" s="3">
        <f t="shared" si="4"/>
        <v>1.7857142857142856E-2</v>
      </c>
      <c r="N17" s="2">
        <f t="shared" si="5"/>
        <v>47</v>
      </c>
      <c r="O17" s="12">
        <f t="shared" si="6"/>
        <v>0.8392857142857143</v>
      </c>
    </row>
    <row r="18" spans="1:15" ht="15.75" x14ac:dyDescent="0.25">
      <c r="A18" s="11">
        <v>6</v>
      </c>
      <c r="B18" s="41" t="s">
        <v>89</v>
      </c>
      <c r="C18" s="2">
        <v>56</v>
      </c>
      <c r="D18" s="2">
        <v>56</v>
      </c>
      <c r="E18" s="4">
        <f t="shared" si="0"/>
        <v>1</v>
      </c>
      <c r="F18" s="2">
        <v>40</v>
      </c>
      <c r="G18" s="3">
        <f t="shared" si="1"/>
        <v>0.7142857142857143</v>
      </c>
      <c r="H18" s="2">
        <v>10</v>
      </c>
      <c r="I18" s="3">
        <f t="shared" si="2"/>
        <v>0.17857142857142858</v>
      </c>
      <c r="J18" s="2">
        <v>5</v>
      </c>
      <c r="K18" s="3">
        <f t="shared" si="3"/>
        <v>8.9285714285714288E-2</v>
      </c>
      <c r="L18" s="2">
        <v>1</v>
      </c>
      <c r="M18" s="3">
        <f t="shared" si="4"/>
        <v>1.7857142857142856E-2</v>
      </c>
      <c r="N18" s="2">
        <f t="shared" si="5"/>
        <v>50</v>
      </c>
      <c r="O18" s="12">
        <f t="shared" si="6"/>
        <v>0.8928571428571429</v>
      </c>
    </row>
    <row r="19" spans="1:15" ht="15.75" x14ac:dyDescent="0.25">
      <c r="A19" s="11">
        <v>7</v>
      </c>
      <c r="B19" s="41" t="s">
        <v>31</v>
      </c>
      <c r="C19" s="2">
        <v>56</v>
      </c>
      <c r="D19" s="2">
        <v>56</v>
      </c>
      <c r="E19" s="4">
        <f t="shared" si="0"/>
        <v>1</v>
      </c>
      <c r="F19" s="2">
        <v>37</v>
      </c>
      <c r="G19" s="3">
        <f t="shared" si="1"/>
        <v>0.6607142857142857</v>
      </c>
      <c r="H19" s="2">
        <v>10</v>
      </c>
      <c r="I19" s="3">
        <f t="shared" si="2"/>
        <v>0.17857142857142858</v>
      </c>
      <c r="J19" s="2">
        <v>7</v>
      </c>
      <c r="K19" s="3">
        <f t="shared" si="3"/>
        <v>0.125</v>
      </c>
      <c r="L19" s="2">
        <v>2</v>
      </c>
      <c r="M19" s="3">
        <f t="shared" si="4"/>
        <v>3.5714285714285712E-2</v>
      </c>
      <c r="N19" s="2">
        <f t="shared" si="5"/>
        <v>47</v>
      </c>
      <c r="O19" s="12">
        <f t="shared" si="6"/>
        <v>0.8392857142857143</v>
      </c>
    </row>
    <row r="20" spans="1:15" ht="15.75" x14ac:dyDescent="0.25">
      <c r="A20" s="11">
        <v>8</v>
      </c>
      <c r="B20" s="130" t="s">
        <v>112</v>
      </c>
      <c r="C20" s="2">
        <v>56</v>
      </c>
      <c r="D20" s="2">
        <v>56</v>
      </c>
      <c r="E20" s="4">
        <f t="shared" si="0"/>
        <v>1</v>
      </c>
      <c r="F20" s="2">
        <v>44</v>
      </c>
      <c r="G20" s="3">
        <f t="shared" si="1"/>
        <v>0.7857142857142857</v>
      </c>
      <c r="H20" s="2">
        <v>8</v>
      </c>
      <c r="I20" s="3">
        <f t="shared" si="2"/>
        <v>0.14285714285714285</v>
      </c>
      <c r="J20" s="2">
        <v>2</v>
      </c>
      <c r="K20" s="3">
        <f t="shared" si="3"/>
        <v>3.5714285714285712E-2</v>
      </c>
      <c r="L20" s="2">
        <v>2</v>
      </c>
      <c r="M20" s="3">
        <f t="shared" si="4"/>
        <v>3.5714285714285712E-2</v>
      </c>
      <c r="N20" s="2">
        <f t="shared" si="5"/>
        <v>52</v>
      </c>
      <c r="O20" s="12">
        <f t="shared" si="6"/>
        <v>0.9285714285714286</v>
      </c>
    </row>
    <row r="21" spans="1:15" ht="31.5" x14ac:dyDescent="0.25">
      <c r="A21" s="11">
        <v>9</v>
      </c>
      <c r="B21" s="41" t="s">
        <v>18</v>
      </c>
      <c r="C21" s="2">
        <v>56</v>
      </c>
      <c r="D21" s="2">
        <v>56</v>
      </c>
      <c r="E21" s="4">
        <f t="shared" ref="E21" si="7">D21/C21</f>
        <v>1</v>
      </c>
      <c r="F21" s="2">
        <v>43</v>
      </c>
      <c r="G21" s="3">
        <f t="shared" ref="G21" si="8">F21/D21</f>
        <v>0.7678571428571429</v>
      </c>
      <c r="H21" s="2">
        <v>9</v>
      </c>
      <c r="I21" s="3">
        <f t="shared" ref="I21" si="9">H21/C21</f>
        <v>0.16071428571428573</v>
      </c>
      <c r="J21" s="2">
        <v>3</v>
      </c>
      <c r="K21" s="3">
        <f t="shared" ref="K21" si="10">J21/C21</f>
        <v>5.3571428571428568E-2</v>
      </c>
      <c r="L21" s="2">
        <v>1</v>
      </c>
      <c r="M21" s="3">
        <f t="shared" ref="M21" si="11">L21/C21</f>
        <v>1.7857142857142856E-2</v>
      </c>
      <c r="N21" s="2">
        <f t="shared" ref="N21" si="12">SUM(F21,H21)</f>
        <v>52</v>
      </c>
      <c r="O21" s="12">
        <f t="shared" ref="O21" si="13">N21/C21</f>
        <v>0.9285714285714286</v>
      </c>
    </row>
    <row r="22" spans="1:15" ht="15.75" x14ac:dyDescent="0.25">
      <c r="A22" s="2">
        <v>10</v>
      </c>
      <c r="B22" s="130" t="s">
        <v>90</v>
      </c>
      <c r="C22" s="2">
        <v>56</v>
      </c>
      <c r="D22" s="2">
        <v>56</v>
      </c>
      <c r="E22" s="4">
        <f t="shared" si="0"/>
        <v>1</v>
      </c>
      <c r="F22" s="2">
        <v>32</v>
      </c>
      <c r="G22" s="3">
        <f t="shared" si="1"/>
        <v>0.5714285714285714</v>
      </c>
      <c r="H22" s="2">
        <v>15</v>
      </c>
      <c r="I22" s="3">
        <f t="shared" si="2"/>
        <v>0.26785714285714285</v>
      </c>
      <c r="J22" s="2">
        <v>7</v>
      </c>
      <c r="K22" s="3">
        <f t="shared" si="3"/>
        <v>0.125</v>
      </c>
      <c r="L22" s="2">
        <v>2</v>
      </c>
      <c r="M22" s="3">
        <f t="shared" si="4"/>
        <v>3.5714285714285712E-2</v>
      </c>
      <c r="N22" s="2">
        <f t="shared" si="5"/>
        <v>47</v>
      </c>
      <c r="O22" s="3">
        <f t="shared" si="6"/>
        <v>0.8392857142857143</v>
      </c>
    </row>
    <row r="23" spans="1:15" ht="15.75" x14ac:dyDescent="0.25">
      <c r="A23" s="11">
        <v>11</v>
      </c>
      <c r="B23" s="130" t="s">
        <v>30</v>
      </c>
      <c r="C23" s="2">
        <v>56</v>
      </c>
      <c r="D23" s="2">
        <v>56</v>
      </c>
      <c r="E23" s="4">
        <f t="shared" si="0"/>
        <v>1</v>
      </c>
      <c r="F23" s="2">
        <v>26</v>
      </c>
      <c r="G23" s="3">
        <f t="shared" si="1"/>
        <v>0.4642857142857143</v>
      </c>
      <c r="H23" s="2">
        <v>19</v>
      </c>
      <c r="I23" s="3">
        <f t="shared" si="2"/>
        <v>0.3392857142857143</v>
      </c>
      <c r="J23" s="2">
        <v>7</v>
      </c>
      <c r="K23" s="3">
        <f t="shared" si="3"/>
        <v>0.125</v>
      </c>
      <c r="L23" s="2">
        <v>4</v>
      </c>
      <c r="M23" s="3">
        <f t="shared" si="4"/>
        <v>7.1428571428571425E-2</v>
      </c>
      <c r="N23" s="2">
        <f t="shared" si="5"/>
        <v>45</v>
      </c>
      <c r="O23" s="3">
        <f t="shared" si="6"/>
        <v>0.8035714285714286</v>
      </c>
    </row>
    <row r="24" spans="1:15" ht="16.5" thickBot="1" x14ac:dyDescent="0.3">
      <c r="A24" s="14">
        <v>12</v>
      </c>
      <c r="B24" s="132" t="s">
        <v>17</v>
      </c>
      <c r="C24" s="14">
        <v>56</v>
      </c>
      <c r="D24" s="14">
        <v>56</v>
      </c>
      <c r="E24" s="15">
        <f t="shared" si="0"/>
        <v>1</v>
      </c>
      <c r="F24" s="14">
        <v>54</v>
      </c>
      <c r="G24" s="16">
        <f t="shared" si="1"/>
        <v>0.9642857142857143</v>
      </c>
      <c r="H24" s="14">
        <v>0</v>
      </c>
      <c r="I24" s="16">
        <f t="shared" si="2"/>
        <v>0</v>
      </c>
      <c r="J24" s="14">
        <v>0</v>
      </c>
      <c r="K24" s="16">
        <f t="shared" si="3"/>
        <v>0</v>
      </c>
      <c r="L24" s="14">
        <v>2</v>
      </c>
      <c r="M24" s="16">
        <f t="shared" si="4"/>
        <v>3.5714285714285712E-2</v>
      </c>
      <c r="N24" s="14">
        <f t="shared" si="5"/>
        <v>54</v>
      </c>
      <c r="O24" s="16">
        <f t="shared" si="6"/>
        <v>0.9642857142857143</v>
      </c>
    </row>
    <row r="25" spans="1:15" ht="31.5" x14ac:dyDescent="0.25">
      <c r="A25" s="18">
        <v>13</v>
      </c>
      <c r="B25" s="211" t="s">
        <v>86</v>
      </c>
      <c r="C25" s="174">
        <v>31</v>
      </c>
      <c r="D25" s="174">
        <v>31</v>
      </c>
      <c r="E25" s="180">
        <f t="shared" ref="E25" si="14">D25/C25</f>
        <v>1</v>
      </c>
      <c r="F25" s="174">
        <v>17</v>
      </c>
      <c r="G25" s="177">
        <f t="shared" ref="G25" si="15">F25/D25</f>
        <v>0.54838709677419351</v>
      </c>
      <c r="H25" s="174">
        <v>9</v>
      </c>
      <c r="I25" s="177">
        <f t="shared" ref="I25" si="16">H25/C25</f>
        <v>0.29032258064516131</v>
      </c>
      <c r="J25" s="174">
        <v>5</v>
      </c>
      <c r="K25" s="177">
        <f t="shared" ref="K25" si="17">J25/C25</f>
        <v>0.16129032258064516</v>
      </c>
      <c r="L25" s="174">
        <v>0</v>
      </c>
      <c r="M25" s="177">
        <f t="shared" ref="M25" si="18">L25/C25</f>
        <v>0</v>
      </c>
      <c r="N25" s="174">
        <f t="shared" ref="N25" si="19">SUM(F25,H25)</f>
        <v>26</v>
      </c>
      <c r="O25" s="28">
        <f t="shared" ref="O25" si="20">N25/C25</f>
        <v>0.83870967741935487</v>
      </c>
    </row>
    <row r="26" spans="1:15" ht="15.75" x14ac:dyDescent="0.25">
      <c r="A26" s="11">
        <v>14</v>
      </c>
      <c r="B26" s="208" t="s">
        <v>24</v>
      </c>
      <c r="C26" s="2">
        <v>31</v>
      </c>
      <c r="D26" s="2">
        <v>31</v>
      </c>
      <c r="E26" s="4">
        <f t="shared" ref="E26:E73" si="21">D26/C26</f>
        <v>1</v>
      </c>
      <c r="F26" s="2">
        <v>6</v>
      </c>
      <c r="G26" s="3">
        <f t="shared" ref="G26:G73" si="22">F26/D26</f>
        <v>0.19354838709677419</v>
      </c>
      <c r="H26" s="2">
        <v>21</v>
      </c>
      <c r="I26" s="3">
        <f t="shared" ref="I26:I73" si="23">H26/C26</f>
        <v>0.67741935483870963</v>
      </c>
      <c r="J26" s="2">
        <v>4</v>
      </c>
      <c r="K26" s="3">
        <f t="shared" ref="K26:K73" si="24">J26/C26</f>
        <v>0.12903225806451613</v>
      </c>
      <c r="L26" s="2">
        <v>0</v>
      </c>
      <c r="M26" s="3">
        <f t="shared" ref="M26:M73" si="25">L26/C26</f>
        <v>0</v>
      </c>
      <c r="N26" s="2">
        <f t="shared" ref="N26:N73" si="26">SUM(F26,H26)</f>
        <v>27</v>
      </c>
      <c r="O26" s="12">
        <f t="shared" ref="O26:O73" si="27">N26/C26</f>
        <v>0.87096774193548387</v>
      </c>
    </row>
    <row r="27" spans="1:15" ht="31.5" x14ac:dyDescent="0.25">
      <c r="A27" s="11">
        <v>15</v>
      </c>
      <c r="B27" s="208" t="s">
        <v>114</v>
      </c>
      <c r="C27" s="2">
        <v>31</v>
      </c>
      <c r="D27" s="2">
        <v>31</v>
      </c>
      <c r="E27" s="4">
        <f t="shared" si="21"/>
        <v>1</v>
      </c>
      <c r="F27" s="2">
        <v>16</v>
      </c>
      <c r="G27" s="3">
        <f t="shared" si="22"/>
        <v>0.5161290322580645</v>
      </c>
      <c r="H27" s="2">
        <v>9</v>
      </c>
      <c r="I27" s="3">
        <f t="shared" si="23"/>
        <v>0.29032258064516131</v>
      </c>
      <c r="J27" s="2">
        <v>6</v>
      </c>
      <c r="K27" s="3">
        <f t="shared" si="24"/>
        <v>0.19354838709677419</v>
      </c>
      <c r="L27" s="2">
        <v>0</v>
      </c>
      <c r="M27" s="3">
        <f t="shared" si="25"/>
        <v>0</v>
      </c>
      <c r="N27" s="2">
        <f t="shared" si="26"/>
        <v>25</v>
      </c>
      <c r="O27" s="12">
        <f t="shared" si="27"/>
        <v>0.80645161290322576</v>
      </c>
    </row>
    <row r="28" spans="1:15" ht="15.75" x14ac:dyDescent="0.25">
      <c r="A28" s="11">
        <v>16</v>
      </c>
      <c r="B28" s="209" t="s">
        <v>22</v>
      </c>
      <c r="C28" s="2">
        <v>31</v>
      </c>
      <c r="D28" s="2">
        <v>31</v>
      </c>
      <c r="E28" s="4">
        <f t="shared" si="21"/>
        <v>1</v>
      </c>
      <c r="F28" s="2">
        <v>10</v>
      </c>
      <c r="G28" s="3">
        <f t="shared" si="22"/>
        <v>0.32258064516129031</v>
      </c>
      <c r="H28" s="2">
        <v>18</v>
      </c>
      <c r="I28" s="3">
        <f t="shared" si="23"/>
        <v>0.58064516129032262</v>
      </c>
      <c r="J28" s="2">
        <v>3</v>
      </c>
      <c r="K28" s="3">
        <f t="shared" si="24"/>
        <v>9.6774193548387094E-2</v>
      </c>
      <c r="L28" s="2">
        <v>0</v>
      </c>
      <c r="M28" s="3">
        <f t="shared" si="25"/>
        <v>0</v>
      </c>
      <c r="N28" s="2">
        <f t="shared" si="26"/>
        <v>28</v>
      </c>
      <c r="O28" s="12">
        <f t="shared" si="27"/>
        <v>0.90322580645161288</v>
      </c>
    </row>
    <row r="29" spans="1:15" ht="31.5" x14ac:dyDescent="0.25">
      <c r="A29" s="11">
        <v>17</v>
      </c>
      <c r="B29" s="208" t="s">
        <v>62</v>
      </c>
      <c r="C29" s="2">
        <v>31</v>
      </c>
      <c r="D29" s="2">
        <v>31</v>
      </c>
      <c r="E29" s="4">
        <f t="shared" si="21"/>
        <v>1</v>
      </c>
      <c r="F29" s="2">
        <v>10</v>
      </c>
      <c r="G29" s="3">
        <f t="shared" si="22"/>
        <v>0.32258064516129031</v>
      </c>
      <c r="H29" s="2">
        <v>7</v>
      </c>
      <c r="I29" s="3">
        <f t="shared" si="23"/>
        <v>0.22580645161290322</v>
      </c>
      <c r="J29" s="2">
        <v>13</v>
      </c>
      <c r="K29" s="3">
        <f t="shared" si="24"/>
        <v>0.41935483870967744</v>
      </c>
      <c r="L29" s="2">
        <v>1</v>
      </c>
      <c r="M29" s="3">
        <f t="shared" si="25"/>
        <v>3.2258064516129031E-2</v>
      </c>
      <c r="N29" s="2">
        <f t="shared" si="26"/>
        <v>17</v>
      </c>
      <c r="O29" s="12">
        <f t="shared" si="27"/>
        <v>0.54838709677419351</v>
      </c>
    </row>
    <row r="30" spans="1:15" ht="31.5" x14ac:dyDescent="0.25">
      <c r="A30" s="11">
        <v>18</v>
      </c>
      <c r="B30" s="208" t="s">
        <v>25</v>
      </c>
      <c r="C30" s="2">
        <v>31</v>
      </c>
      <c r="D30" s="2">
        <v>31</v>
      </c>
      <c r="E30" s="4">
        <f t="shared" si="21"/>
        <v>1</v>
      </c>
      <c r="F30" s="2">
        <v>17</v>
      </c>
      <c r="G30" s="3">
        <f t="shared" si="22"/>
        <v>0.54838709677419351</v>
      </c>
      <c r="H30" s="2">
        <v>14</v>
      </c>
      <c r="I30" s="3">
        <f t="shared" si="23"/>
        <v>0.45161290322580644</v>
      </c>
      <c r="J30" s="2">
        <v>0</v>
      </c>
      <c r="K30" s="3">
        <f t="shared" si="24"/>
        <v>0</v>
      </c>
      <c r="L30" s="2">
        <v>0</v>
      </c>
      <c r="M30" s="3">
        <f t="shared" si="25"/>
        <v>0</v>
      </c>
      <c r="N30" s="2">
        <f t="shared" si="26"/>
        <v>31</v>
      </c>
      <c r="O30" s="12">
        <f t="shared" si="27"/>
        <v>1</v>
      </c>
    </row>
    <row r="31" spans="1:15" ht="15.75" x14ac:dyDescent="0.25">
      <c r="A31" s="11">
        <v>19</v>
      </c>
      <c r="B31" s="209" t="s">
        <v>28</v>
      </c>
      <c r="C31" s="2">
        <v>31</v>
      </c>
      <c r="D31" s="2">
        <v>31</v>
      </c>
      <c r="E31" s="4">
        <f t="shared" si="21"/>
        <v>1</v>
      </c>
      <c r="F31" s="2">
        <v>14</v>
      </c>
      <c r="G31" s="3">
        <f t="shared" si="22"/>
        <v>0.45161290322580644</v>
      </c>
      <c r="H31" s="2">
        <v>11</v>
      </c>
      <c r="I31" s="3">
        <f t="shared" si="23"/>
        <v>0.35483870967741937</v>
      </c>
      <c r="J31" s="2">
        <v>5</v>
      </c>
      <c r="K31" s="3">
        <f t="shared" si="24"/>
        <v>0.16129032258064516</v>
      </c>
      <c r="L31" s="2">
        <v>1</v>
      </c>
      <c r="M31" s="3">
        <f t="shared" si="25"/>
        <v>3.2258064516129031E-2</v>
      </c>
      <c r="N31" s="2">
        <f t="shared" si="26"/>
        <v>25</v>
      </c>
      <c r="O31" s="12">
        <f t="shared" si="27"/>
        <v>0.80645161290322576</v>
      </c>
    </row>
    <row r="32" spans="1:15" ht="15.75" x14ac:dyDescent="0.25">
      <c r="A32" s="11">
        <v>20</v>
      </c>
      <c r="B32" s="209" t="s">
        <v>17</v>
      </c>
      <c r="C32" s="2">
        <v>31</v>
      </c>
      <c r="D32" s="2">
        <v>31</v>
      </c>
      <c r="E32" s="4">
        <f t="shared" si="21"/>
        <v>1</v>
      </c>
      <c r="F32" s="2">
        <v>20</v>
      </c>
      <c r="G32" s="3">
        <f t="shared" si="22"/>
        <v>0.64516129032258063</v>
      </c>
      <c r="H32" s="2">
        <v>7</v>
      </c>
      <c r="I32" s="3">
        <f t="shared" si="23"/>
        <v>0.22580645161290322</v>
      </c>
      <c r="J32" s="2">
        <v>0</v>
      </c>
      <c r="K32" s="3">
        <f t="shared" si="24"/>
        <v>0</v>
      </c>
      <c r="L32" s="2">
        <v>4</v>
      </c>
      <c r="M32" s="3">
        <f t="shared" si="25"/>
        <v>0.12903225806451613</v>
      </c>
      <c r="N32" s="2">
        <f t="shared" si="26"/>
        <v>27</v>
      </c>
      <c r="O32" s="12">
        <f t="shared" si="27"/>
        <v>0.87096774193548387</v>
      </c>
    </row>
    <row r="33" spans="1:15" ht="31.5" x14ac:dyDescent="0.25">
      <c r="A33" s="11">
        <v>21</v>
      </c>
      <c r="B33" s="208" t="s">
        <v>113</v>
      </c>
      <c r="C33" s="2">
        <v>31</v>
      </c>
      <c r="D33" s="2">
        <v>31</v>
      </c>
      <c r="E33" s="4">
        <f t="shared" si="21"/>
        <v>1</v>
      </c>
      <c r="F33" s="2">
        <v>10</v>
      </c>
      <c r="G33" s="3">
        <f t="shared" si="22"/>
        <v>0.32258064516129031</v>
      </c>
      <c r="H33" s="2">
        <v>12</v>
      </c>
      <c r="I33" s="3">
        <f t="shared" si="23"/>
        <v>0.38709677419354838</v>
      </c>
      <c r="J33" s="2">
        <v>5</v>
      </c>
      <c r="K33" s="3">
        <f t="shared" si="24"/>
        <v>0.16129032258064516</v>
      </c>
      <c r="L33" s="2">
        <v>4</v>
      </c>
      <c r="M33" s="3">
        <f t="shared" si="25"/>
        <v>0.12903225806451613</v>
      </c>
      <c r="N33" s="2">
        <f t="shared" si="26"/>
        <v>22</v>
      </c>
      <c r="O33" s="12">
        <f t="shared" si="27"/>
        <v>0.70967741935483875</v>
      </c>
    </row>
    <row r="34" spans="1:15" ht="15.75" x14ac:dyDescent="0.25">
      <c r="A34" s="11">
        <v>22</v>
      </c>
      <c r="B34" s="208" t="s">
        <v>31</v>
      </c>
      <c r="C34" s="2">
        <v>31</v>
      </c>
      <c r="D34" s="2">
        <v>31</v>
      </c>
      <c r="E34" s="4">
        <f t="shared" si="21"/>
        <v>1</v>
      </c>
      <c r="F34" s="2">
        <v>10</v>
      </c>
      <c r="G34" s="3">
        <f t="shared" si="22"/>
        <v>0.32258064516129031</v>
      </c>
      <c r="H34" s="2">
        <v>10</v>
      </c>
      <c r="I34" s="3">
        <f t="shared" si="23"/>
        <v>0.32258064516129031</v>
      </c>
      <c r="J34" s="2">
        <v>8</v>
      </c>
      <c r="K34" s="3">
        <f t="shared" si="24"/>
        <v>0.25806451612903225</v>
      </c>
      <c r="L34" s="2">
        <v>3</v>
      </c>
      <c r="M34" s="3">
        <f t="shared" si="25"/>
        <v>9.6774193548387094E-2</v>
      </c>
      <c r="N34" s="2">
        <f t="shared" si="26"/>
        <v>20</v>
      </c>
      <c r="O34" s="12">
        <f t="shared" si="27"/>
        <v>0.64516129032258063</v>
      </c>
    </row>
    <row r="35" spans="1:15" ht="15.75" x14ac:dyDescent="0.25">
      <c r="A35" s="212">
        <v>23</v>
      </c>
      <c r="B35" s="213" t="s">
        <v>53</v>
      </c>
      <c r="C35" s="2">
        <v>31</v>
      </c>
      <c r="D35" s="2">
        <v>31</v>
      </c>
      <c r="E35" s="4">
        <f t="shared" si="21"/>
        <v>1</v>
      </c>
      <c r="F35" s="172">
        <v>2</v>
      </c>
      <c r="G35" s="3">
        <f t="shared" si="22"/>
        <v>6.4516129032258063E-2</v>
      </c>
      <c r="H35" s="172">
        <v>5</v>
      </c>
      <c r="I35" s="3">
        <f t="shared" si="23"/>
        <v>0.16129032258064516</v>
      </c>
      <c r="J35" s="172">
        <v>16</v>
      </c>
      <c r="K35" s="3">
        <f t="shared" si="24"/>
        <v>0.5161290322580645</v>
      </c>
      <c r="L35" s="172">
        <v>8</v>
      </c>
      <c r="M35" s="3">
        <f t="shared" si="25"/>
        <v>0.25806451612903225</v>
      </c>
      <c r="N35" s="2">
        <f t="shared" si="26"/>
        <v>7</v>
      </c>
      <c r="O35" s="12">
        <f t="shared" si="27"/>
        <v>0.22580645161290322</v>
      </c>
    </row>
    <row r="36" spans="1:15" ht="16.5" thickBot="1" x14ac:dyDescent="0.3">
      <c r="A36" s="102">
        <v>24</v>
      </c>
      <c r="B36" s="210" t="s">
        <v>26</v>
      </c>
      <c r="C36" s="14">
        <v>31</v>
      </c>
      <c r="D36" s="14">
        <v>31</v>
      </c>
      <c r="E36" s="15">
        <f t="shared" si="21"/>
        <v>1</v>
      </c>
      <c r="F36" s="14">
        <v>9</v>
      </c>
      <c r="G36" s="16">
        <f t="shared" si="22"/>
        <v>0.29032258064516131</v>
      </c>
      <c r="H36" s="14">
        <v>7</v>
      </c>
      <c r="I36" s="16">
        <f t="shared" si="23"/>
        <v>0.22580645161290322</v>
      </c>
      <c r="J36" s="14">
        <v>9</v>
      </c>
      <c r="K36" s="16">
        <f t="shared" si="24"/>
        <v>0.29032258064516131</v>
      </c>
      <c r="L36" s="14">
        <v>6</v>
      </c>
      <c r="M36" s="16">
        <f t="shared" si="25"/>
        <v>0.19354838709677419</v>
      </c>
      <c r="N36" s="14">
        <f t="shared" si="26"/>
        <v>16</v>
      </c>
      <c r="O36" s="17">
        <f t="shared" si="27"/>
        <v>0.5161290322580645</v>
      </c>
    </row>
    <row r="37" spans="1:15" ht="31.5" x14ac:dyDescent="0.25">
      <c r="A37" s="174">
        <v>25</v>
      </c>
      <c r="B37" s="208" t="s">
        <v>86</v>
      </c>
      <c r="C37" s="174">
        <v>39</v>
      </c>
      <c r="D37" s="174">
        <v>39</v>
      </c>
      <c r="E37" s="180">
        <f t="shared" si="21"/>
        <v>1</v>
      </c>
      <c r="F37" s="174">
        <v>27</v>
      </c>
      <c r="G37" s="177">
        <f t="shared" si="22"/>
        <v>0.69230769230769229</v>
      </c>
      <c r="H37" s="174">
        <v>6</v>
      </c>
      <c r="I37" s="177">
        <f t="shared" si="23"/>
        <v>0.15384615384615385</v>
      </c>
      <c r="J37" s="174">
        <v>4</v>
      </c>
      <c r="K37" s="177">
        <f t="shared" si="24"/>
        <v>0.10256410256410256</v>
      </c>
      <c r="L37" s="174">
        <v>2</v>
      </c>
      <c r="M37" s="177">
        <f t="shared" si="25"/>
        <v>5.128205128205128E-2</v>
      </c>
      <c r="N37" s="174">
        <f t="shared" si="26"/>
        <v>33</v>
      </c>
      <c r="O37" s="177">
        <f t="shared" si="27"/>
        <v>0.84615384615384615</v>
      </c>
    </row>
    <row r="38" spans="1:15" ht="15.75" x14ac:dyDescent="0.25">
      <c r="A38" s="101">
        <v>26</v>
      </c>
      <c r="B38" s="208" t="s">
        <v>24</v>
      </c>
      <c r="C38" s="2">
        <v>39</v>
      </c>
      <c r="D38" s="2">
        <v>39</v>
      </c>
      <c r="E38" s="4">
        <f t="shared" si="21"/>
        <v>1</v>
      </c>
      <c r="F38" s="2">
        <v>23</v>
      </c>
      <c r="G38" s="3">
        <f t="shared" si="22"/>
        <v>0.58974358974358976</v>
      </c>
      <c r="H38" s="2">
        <v>7</v>
      </c>
      <c r="I38" s="3">
        <f t="shared" si="23"/>
        <v>0.17948717948717949</v>
      </c>
      <c r="J38" s="2">
        <v>6</v>
      </c>
      <c r="K38" s="3">
        <f t="shared" si="24"/>
        <v>0.15384615384615385</v>
      </c>
      <c r="L38" s="2">
        <v>3</v>
      </c>
      <c r="M38" s="3">
        <f t="shared" si="25"/>
        <v>7.6923076923076927E-2</v>
      </c>
      <c r="N38" s="2">
        <f t="shared" si="26"/>
        <v>30</v>
      </c>
      <c r="O38" s="3">
        <f t="shared" si="27"/>
        <v>0.76923076923076927</v>
      </c>
    </row>
    <row r="39" spans="1:15" ht="31.5" x14ac:dyDescent="0.25">
      <c r="A39" s="2">
        <v>27</v>
      </c>
      <c r="B39" s="208" t="s">
        <v>99</v>
      </c>
      <c r="C39" s="2">
        <v>39</v>
      </c>
      <c r="D39" s="2">
        <v>39</v>
      </c>
      <c r="E39" s="4">
        <f t="shared" si="21"/>
        <v>1</v>
      </c>
      <c r="F39" s="2">
        <v>32</v>
      </c>
      <c r="G39" s="3">
        <f t="shared" si="22"/>
        <v>0.82051282051282048</v>
      </c>
      <c r="H39" s="2">
        <v>3</v>
      </c>
      <c r="I39" s="3">
        <f t="shared" si="23"/>
        <v>7.6923076923076927E-2</v>
      </c>
      <c r="J39" s="2">
        <v>3</v>
      </c>
      <c r="K39" s="3">
        <f t="shared" si="24"/>
        <v>7.6923076923076927E-2</v>
      </c>
      <c r="L39" s="2">
        <v>1</v>
      </c>
      <c r="M39" s="3">
        <f t="shared" si="25"/>
        <v>2.564102564102564E-2</v>
      </c>
      <c r="N39" s="2">
        <f t="shared" si="26"/>
        <v>35</v>
      </c>
      <c r="O39" s="3">
        <f t="shared" si="27"/>
        <v>0.89743589743589747</v>
      </c>
    </row>
    <row r="40" spans="1:15" ht="31.5" x14ac:dyDescent="0.25">
      <c r="A40" s="101">
        <v>28</v>
      </c>
      <c r="B40" s="208" t="s">
        <v>114</v>
      </c>
      <c r="C40" s="2">
        <v>39</v>
      </c>
      <c r="D40" s="2">
        <v>39</v>
      </c>
      <c r="E40" s="4">
        <f t="shared" si="21"/>
        <v>1</v>
      </c>
      <c r="F40" s="2">
        <v>25</v>
      </c>
      <c r="G40" s="3">
        <f t="shared" si="22"/>
        <v>0.64102564102564108</v>
      </c>
      <c r="H40" s="2">
        <v>5</v>
      </c>
      <c r="I40" s="3">
        <f t="shared" si="23"/>
        <v>0.12820512820512819</v>
      </c>
      <c r="J40" s="2">
        <v>6</v>
      </c>
      <c r="K40" s="3">
        <f t="shared" si="24"/>
        <v>0.15384615384615385</v>
      </c>
      <c r="L40" s="2">
        <v>3</v>
      </c>
      <c r="M40" s="3">
        <f t="shared" si="25"/>
        <v>7.6923076923076927E-2</v>
      </c>
      <c r="N40" s="2">
        <f t="shared" si="26"/>
        <v>30</v>
      </c>
      <c r="O40" s="3">
        <f t="shared" si="27"/>
        <v>0.76923076923076927</v>
      </c>
    </row>
    <row r="41" spans="1:15" ht="31.5" customHeight="1" x14ac:dyDescent="0.25">
      <c r="A41" s="2">
        <v>29</v>
      </c>
      <c r="B41" s="208" t="s">
        <v>62</v>
      </c>
      <c r="C41" s="2">
        <v>39</v>
      </c>
      <c r="D41" s="2">
        <v>39</v>
      </c>
      <c r="E41" s="4">
        <f t="shared" si="21"/>
        <v>1</v>
      </c>
      <c r="F41" s="2">
        <v>16</v>
      </c>
      <c r="G41" s="3">
        <f t="shared" si="22"/>
        <v>0.41025641025641024</v>
      </c>
      <c r="H41" s="2">
        <v>9</v>
      </c>
      <c r="I41" s="3">
        <f t="shared" si="23"/>
        <v>0.23076923076923078</v>
      </c>
      <c r="J41" s="2">
        <v>11</v>
      </c>
      <c r="K41" s="3">
        <f t="shared" si="24"/>
        <v>0.28205128205128205</v>
      </c>
      <c r="L41" s="2">
        <v>3</v>
      </c>
      <c r="M41" s="3">
        <f t="shared" si="25"/>
        <v>7.6923076923076927E-2</v>
      </c>
      <c r="N41" s="2">
        <f t="shared" si="26"/>
        <v>25</v>
      </c>
      <c r="O41" s="3">
        <f t="shared" si="27"/>
        <v>0.64102564102564108</v>
      </c>
    </row>
    <row r="42" spans="1:15" ht="31.5" x14ac:dyDescent="0.25">
      <c r="A42" s="101">
        <v>30</v>
      </c>
      <c r="B42" s="208" t="s">
        <v>25</v>
      </c>
      <c r="C42" s="2">
        <v>39</v>
      </c>
      <c r="D42" s="2">
        <v>39</v>
      </c>
      <c r="E42" s="4">
        <f t="shared" si="21"/>
        <v>1</v>
      </c>
      <c r="F42" s="2">
        <v>30</v>
      </c>
      <c r="G42" s="3">
        <f t="shared" si="22"/>
        <v>0.76923076923076927</v>
      </c>
      <c r="H42" s="2">
        <v>4</v>
      </c>
      <c r="I42" s="3">
        <f t="shared" si="23"/>
        <v>0.10256410256410256</v>
      </c>
      <c r="J42" s="2">
        <v>3</v>
      </c>
      <c r="K42" s="3">
        <f t="shared" si="24"/>
        <v>7.6923076923076927E-2</v>
      </c>
      <c r="L42" s="2">
        <v>2</v>
      </c>
      <c r="M42" s="3">
        <f t="shared" si="25"/>
        <v>5.128205128205128E-2</v>
      </c>
      <c r="N42" s="2">
        <f t="shared" si="26"/>
        <v>34</v>
      </c>
      <c r="O42" s="3">
        <f t="shared" si="27"/>
        <v>0.87179487179487181</v>
      </c>
    </row>
    <row r="43" spans="1:15" ht="15.75" x14ac:dyDescent="0.25">
      <c r="A43" s="2">
        <v>31</v>
      </c>
      <c r="B43" s="208" t="s">
        <v>28</v>
      </c>
      <c r="C43" s="2">
        <v>39</v>
      </c>
      <c r="D43" s="2">
        <v>39</v>
      </c>
      <c r="E43" s="4">
        <f t="shared" si="21"/>
        <v>1</v>
      </c>
      <c r="F43" s="2">
        <v>29</v>
      </c>
      <c r="G43" s="3">
        <f t="shared" si="22"/>
        <v>0.74358974358974361</v>
      </c>
      <c r="H43" s="2">
        <v>5</v>
      </c>
      <c r="I43" s="3">
        <f t="shared" si="23"/>
        <v>0.12820512820512819</v>
      </c>
      <c r="J43" s="2">
        <v>3</v>
      </c>
      <c r="K43" s="3">
        <f t="shared" si="24"/>
        <v>7.6923076923076927E-2</v>
      </c>
      <c r="L43" s="2">
        <v>2</v>
      </c>
      <c r="M43" s="3">
        <f t="shared" si="25"/>
        <v>5.128205128205128E-2</v>
      </c>
      <c r="N43" s="2">
        <f t="shared" si="26"/>
        <v>34</v>
      </c>
      <c r="O43" s="3">
        <f t="shared" si="27"/>
        <v>0.87179487179487181</v>
      </c>
    </row>
    <row r="44" spans="1:15" ht="15.75" x14ac:dyDescent="0.25">
      <c r="A44" s="101">
        <v>32</v>
      </c>
      <c r="B44" s="213" t="s">
        <v>17</v>
      </c>
      <c r="C44" s="2">
        <v>39</v>
      </c>
      <c r="D44" s="2">
        <v>39</v>
      </c>
      <c r="E44" s="4">
        <f t="shared" si="21"/>
        <v>1</v>
      </c>
      <c r="F44" s="2">
        <v>35</v>
      </c>
      <c r="G44" s="3">
        <f t="shared" si="22"/>
        <v>0.89743589743589747</v>
      </c>
      <c r="H44" s="2">
        <v>1</v>
      </c>
      <c r="I44" s="3">
        <f t="shared" si="23"/>
        <v>2.564102564102564E-2</v>
      </c>
      <c r="J44" s="2">
        <v>0</v>
      </c>
      <c r="K44" s="3">
        <f t="shared" si="24"/>
        <v>0</v>
      </c>
      <c r="L44" s="2">
        <v>3</v>
      </c>
      <c r="M44" s="3">
        <f t="shared" si="25"/>
        <v>7.6923076923076927E-2</v>
      </c>
      <c r="N44" s="2">
        <f t="shared" si="26"/>
        <v>36</v>
      </c>
      <c r="O44" s="3">
        <f t="shared" si="27"/>
        <v>0.92307692307692313</v>
      </c>
    </row>
    <row r="45" spans="1:15" ht="31.5" x14ac:dyDescent="0.25">
      <c r="A45" s="2">
        <v>33</v>
      </c>
      <c r="B45" s="208" t="s">
        <v>113</v>
      </c>
      <c r="C45" s="2">
        <v>39</v>
      </c>
      <c r="D45" s="2">
        <v>39</v>
      </c>
      <c r="E45" s="4">
        <f t="shared" si="21"/>
        <v>1</v>
      </c>
      <c r="F45" s="2">
        <v>22</v>
      </c>
      <c r="G45" s="3">
        <f t="shared" si="22"/>
        <v>0.5641025641025641</v>
      </c>
      <c r="H45" s="2">
        <v>7</v>
      </c>
      <c r="I45" s="3">
        <f t="shared" si="23"/>
        <v>0.17948717948717949</v>
      </c>
      <c r="J45" s="2">
        <v>6</v>
      </c>
      <c r="K45" s="3">
        <f t="shared" si="24"/>
        <v>0.15384615384615385</v>
      </c>
      <c r="L45" s="2">
        <v>4</v>
      </c>
      <c r="M45" s="3">
        <f t="shared" si="25"/>
        <v>0.10256410256410256</v>
      </c>
      <c r="N45" s="2">
        <f t="shared" si="26"/>
        <v>29</v>
      </c>
      <c r="O45" s="3">
        <f t="shared" si="27"/>
        <v>0.74358974358974361</v>
      </c>
    </row>
    <row r="46" spans="1:15" ht="15.75" x14ac:dyDescent="0.25">
      <c r="A46" s="101">
        <v>34</v>
      </c>
      <c r="B46" s="208" t="s">
        <v>31</v>
      </c>
      <c r="C46" s="2">
        <v>39</v>
      </c>
      <c r="D46" s="2">
        <v>39</v>
      </c>
      <c r="E46" s="4">
        <f t="shared" si="21"/>
        <v>1</v>
      </c>
      <c r="F46" s="2">
        <v>18</v>
      </c>
      <c r="G46" s="3">
        <f t="shared" si="22"/>
        <v>0.46153846153846156</v>
      </c>
      <c r="H46" s="2">
        <v>9</v>
      </c>
      <c r="I46" s="3">
        <f t="shared" si="23"/>
        <v>0.23076923076923078</v>
      </c>
      <c r="J46" s="2">
        <v>5</v>
      </c>
      <c r="K46" s="3">
        <f t="shared" si="24"/>
        <v>0.12820512820512819</v>
      </c>
      <c r="L46" s="2">
        <v>7</v>
      </c>
      <c r="M46" s="3">
        <f t="shared" si="25"/>
        <v>0.17948717948717949</v>
      </c>
      <c r="N46" s="2">
        <f t="shared" si="26"/>
        <v>27</v>
      </c>
      <c r="O46" s="3">
        <f t="shared" si="27"/>
        <v>0.69230769230769229</v>
      </c>
    </row>
    <row r="47" spans="1:15" ht="15.75" x14ac:dyDescent="0.25">
      <c r="A47" s="2">
        <v>35</v>
      </c>
      <c r="B47" s="208" t="s">
        <v>53</v>
      </c>
      <c r="C47" s="2">
        <v>39</v>
      </c>
      <c r="D47" s="2">
        <v>39</v>
      </c>
      <c r="E47" s="4">
        <f t="shared" si="21"/>
        <v>1</v>
      </c>
      <c r="F47" s="2">
        <v>12</v>
      </c>
      <c r="G47" s="3">
        <f t="shared" si="22"/>
        <v>0.30769230769230771</v>
      </c>
      <c r="H47" s="2">
        <v>9</v>
      </c>
      <c r="I47" s="3">
        <f t="shared" si="23"/>
        <v>0.23076923076923078</v>
      </c>
      <c r="J47" s="2">
        <v>13</v>
      </c>
      <c r="K47" s="3">
        <f t="shared" si="24"/>
        <v>0.33333333333333331</v>
      </c>
      <c r="L47" s="2">
        <v>5</v>
      </c>
      <c r="M47" s="3">
        <f t="shared" si="25"/>
        <v>0.12820512820512819</v>
      </c>
      <c r="N47" s="2">
        <f t="shared" si="26"/>
        <v>21</v>
      </c>
      <c r="O47" s="3">
        <f t="shared" si="27"/>
        <v>0.53846153846153844</v>
      </c>
    </row>
    <row r="48" spans="1:15" ht="16.5" thickBot="1" x14ac:dyDescent="0.3">
      <c r="A48" s="102">
        <v>36</v>
      </c>
      <c r="B48" s="210" t="s">
        <v>26</v>
      </c>
      <c r="C48" s="14">
        <v>39</v>
      </c>
      <c r="D48" s="14">
        <v>39</v>
      </c>
      <c r="E48" s="15">
        <f t="shared" si="21"/>
        <v>1</v>
      </c>
      <c r="F48" s="14">
        <v>14</v>
      </c>
      <c r="G48" s="16">
        <f t="shared" si="22"/>
        <v>0.35897435897435898</v>
      </c>
      <c r="H48" s="14">
        <v>15</v>
      </c>
      <c r="I48" s="16">
        <f t="shared" si="23"/>
        <v>0.38461538461538464</v>
      </c>
      <c r="J48" s="14">
        <v>3</v>
      </c>
      <c r="K48" s="16">
        <f t="shared" si="24"/>
        <v>7.6923076923076927E-2</v>
      </c>
      <c r="L48" s="14">
        <v>7</v>
      </c>
      <c r="M48" s="16">
        <f t="shared" si="25"/>
        <v>0.17948717948717949</v>
      </c>
      <c r="N48" s="14">
        <f t="shared" si="26"/>
        <v>29</v>
      </c>
      <c r="O48" s="16">
        <f t="shared" si="27"/>
        <v>0.74358974358974361</v>
      </c>
    </row>
    <row r="49" spans="1:15" ht="47.25" x14ac:dyDescent="0.25">
      <c r="A49" s="174">
        <v>37</v>
      </c>
      <c r="B49" s="211" t="s">
        <v>55</v>
      </c>
      <c r="C49" s="174">
        <v>16</v>
      </c>
      <c r="D49" s="174">
        <v>16</v>
      </c>
      <c r="E49" s="179">
        <f t="shared" si="21"/>
        <v>1</v>
      </c>
      <c r="F49" s="174">
        <v>2</v>
      </c>
      <c r="G49" s="176">
        <f t="shared" si="22"/>
        <v>0.125</v>
      </c>
      <c r="H49" s="174">
        <v>11</v>
      </c>
      <c r="I49" s="176">
        <f t="shared" si="23"/>
        <v>0.6875</v>
      </c>
      <c r="J49" s="174">
        <v>3</v>
      </c>
      <c r="K49" s="176">
        <f t="shared" si="24"/>
        <v>0.1875</v>
      </c>
      <c r="L49" s="174">
        <v>0</v>
      </c>
      <c r="M49" s="176">
        <f t="shared" si="25"/>
        <v>0</v>
      </c>
      <c r="N49" s="173">
        <f t="shared" si="26"/>
        <v>13</v>
      </c>
      <c r="O49" s="176">
        <f t="shared" si="27"/>
        <v>0.8125</v>
      </c>
    </row>
    <row r="50" spans="1:15" ht="47.25" x14ac:dyDescent="0.25">
      <c r="A50" s="2">
        <v>38</v>
      </c>
      <c r="B50" s="208" t="s">
        <v>116</v>
      </c>
      <c r="C50" s="2">
        <v>16</v>
      </c>
      <c r="D50" s="2">
        <v>16</v>
      </c>
      <c r="E50" s="178">
        <f t="shared" si="21"/>
        <v>1</v>
      </c>
      <c r="F50" s="2">
        <v>2</v>
      </c>
      <c r="G50" s="175">
        <f t="shared" si="22"/>
        <v>0.125</v>
      </c>
      <c r="H50" s="2">
        <v>11</v>
      </c>
      <c r="I50" s="175">
        <f t="shared" si="23"/>
        <v>0.6875</v>
      </c>
      <c r="J50" s="2">
        <v>3</v>
      </c>
      <c r="K50" s="175">
        <f t="shared" si="24"/>
        <v>0.1875</v>
      </c>
      <c r="L50" s="2">
        <v>0</v>
      </c>
      <c r="M50" s="175">
        <f t="shared" si="25"/>
        <v>0</v>
      </c>
      <c r="N50" s="172">
        <f t="shared" si="26"/>
        <v>13</v>
      </c>
      <c r="O50" s="175">
        <f t="shared" si="27"/>
        <v>0.8125</v>
      </c>
    </row>
    <row r="51" spans="1:15" ht="63" x14ac:dyDescent="0.25">
      <c r="A51" s="2">
        <v>39</v>
      </c>
      <c r="B51" s="208" t="s">
        <v>214</v>
      </c>
      <c r="C51" s="2">
        <v>16</v>
      </c>
      <c r="D51" s="2">
        <v>16</v>
      </c>
      <c r="E51" s="178">
        <f t="shared" si="21"/>
        <v>1</v>
      </c>
      <c r="F51" s="2">
        <v>2</v>
      </c>
      <c r="G51" s="175">
        <f t="shared" si="22"/>
        <v>0.125</v>
      </c>
      <c r="H51" s="2">
        <v>11</v>
      </c>
      <c r="I51" s="175">
        <f t="shared" si="23"/>
        <v>0.6875</v>
      </c>
      <c r="J51" s="2">
        <v>3</v>
      </c>
      <c r="K51" s="175">
        <f t="shared" si="24"/>
        <v>0.1875</v>
      </c>
      <c r="L51" s="2">
        <v>0</v>
      </c>
      <c r="M51" s="175">
        <f t="shared" si="25"/>
        <v>0</v>
      </c>
      <c r="N51" s="172">
        <f t="shared" si="26"/>
        <v>13</v>
      </c>
      <c r="O51" s="175">
        <f t="shared" si="27"/>
        <v>0.8125</v>
      </c>
    </row>
    <row r="52" spans="1:15" ht="47.25" x14ac:dyDescent="0.25">
      <c r="A52" s="2">
        <v>40</v>
      </c>
      <c r="B52" s="41" t="s">
        <v>71</v>
      </c>
      <c r="C52" s="2">
        <v>16</v>
      </c>
      <c r="D52" s="2">
        <v>16</v>
      </c>
      <c r="E52" s="178">
        <f t="shared" si="21"/>
        <v>1</v>
      </c>
      <c r="F52" s="2">
        <v>5</v>
      </c>
      <c r="G52" s="175">
        <f t="shared" si="22"/>
        <v>0.3125</v>
      </c>
      <c r="H52" s="2">
        <v>8</v>
      </c>
      <c r="I52" s="175">
        <f t="shared" si="23"/>
        <v>0.5</v>
      </c>
      <c r="J52" s="2">
        <v>3</v>
      </c>
      <c r="K52" s="175">
        <f t="shared" si="24"/>
        <v>0.1875</v>
      </c>
      <c r="L52" s="2">
        <v>0</v>
      </c>
      <c r="M52" s="175">
        <f t="shared" si="25"/>
        <v>0</v>
      </c>
      <c r="N52" s="172">
        <f t="shared" si="26"/>
        <v>13</v>
      </c>
      <c r="O52" s="175">
        <f t="shared" si="27"/>
        <v>0.8125</v>
      </c>
    </row>
    <row r="53" spans="1:15" ht="47.25" x14ac:dyDescent="0.25">
      <c r="A53" s="2">
        <v>41</v>
      </c>
      <c r="B53" s="41" t="s">
        <v>68</v>
      </c>
      <c r="C53" s="2">
        <v>16</v>
      </c>
      <c r="D53" s="2">
        <v>16</v>
      </c>
      <c r="E53" s="178">
        <f t="shared" si="21"/>
        <v>1</v>
      </c>
      <c r="F53" s="2">
        <v>2</v>
      </c>
      <c r="G53" s="175">
        <f t="shared" si="22"/>
        <v>0.125</v>
      </c>
      <c r="H53" s="2">
        <v>11</v>
      </c>
      <c r="I53" s="175">
        <f t="shared" si="23"/>
        <v>0.6875</v>
      </c>
      <c r="J53" s="2">
        <v>3</v>
      </c>
      <c r="K53" s="175">
        <f t="shared" si="24"/>
        <v>0.1875</v>
      </c>
      <c r="L53" s="2">
        <v>0</v>
      </c>
      <c r="M53" s="175">
        <f t="shared" si="25"/>
        <v>0</v>
      </c>
      <c r="N53" s="172">
        <f t="shared" si="26"/>
        <v>13</v>
      </c>
      <c r="O53" s="175">
        <f t="shared" si="27"/>
        <v>0.8125</v>
      </c>
    </row>
    <row r="54" spans="1:15" ht="15.75" x14ac:dyDescent="0.25">
      <c r="A54" s="2">
        <v>42</v>
      </c>
      <c r="B54" s="208" t="s">
        <v>70</v>
      </c>
      <c r="C54" s="2">
        <v>16</v>
      </c>
      <c r="D54" s="2">
        <v>16</v>
      </c>
      <c r="E54" s="178">
        <f t="shared" si="21"/>
        <v>1</v>
      </c>
      <c r="F54" s="2">
        <v>11</v>
      </c>
      <c r="G54" s="175">
        <f t="shared" si="22"/>
        <v>0.6875</v>
      </c>
      <c r="H54" s="2">
        <v>5</v>
      </c>
      <c r="I54" s="175">
        <f t="shared" si="23"/>
        <v>0.3125</v>
      </c>
      <c r="J54" s="2">
        <v>0</v>
      </c>
      <c r="K54" s="175">
        <f t="shared" si="24"/>
        <v>0</v>
      </c>
      <c r="L54" s="2">
        <v>0</v>
      </c>
      <c r="M54" s="175">
        <f t="shared" si="25"/>
        <v>0</v>
      </c>
      <c r="N54" s="172">
        <f t="shared" si="26"/>
        <v>16</v>
      </c>
      <c r="O54" s="175">
        <f t="shared" si="27"/>
        <v>1</v>
      </c>
    </row>
    <row r="55" spans="1:15" ht="15.75" x14ac:dyDescent="0.25">
      <c r="A55" s="2">
        <v>43</v>
      </c>
      <c r="B55" s="208" t="s">
        <v>28</v>
      </c>
      <c r="C55" s="2">
        <v>16</v>
      </c>
      <c r="D55" s="2">
        <v>16</v>
      </c>
      <c r="E55" s="178">
        <f t="shared" si="21"/>
        <v>1</v>
      </c>
      <c r="F55" s="2">
        <v>6</v>
      </c>
      <c r="G55" s="175">
        <f t="shared" si="22"/>
        <v>0.375</v>
      </c>
      <c r="H55" s="2">
        <v>7</v>
      </c>
      <c r="I55" s="175">
        <f t="shared" si="23"/>
        <v>0.4375</v>
      </c>
      <c r="J55" s="2">
        <v>3</v>
      </c>
      <c r="K55" s="175">
        <f t="shared" si="24"/>
        <v>0.1875</v>
      </c>
      <c r="L55" s="2">
        <v>0</v>
      </c>
      <c r="M55" s="175">
        <f t="shared" si="25"/>
        <v>0</v>
      </c>
      <c r="N55" s="172">
        <f t="shared" si="26"/>
        <v>13</v>
      </c>
      <c r="O55" s="175">
        <f t="shared" si="27"/>
        <v>0.8125</v>
      </c>
    </row>
    <row r="56" spans="1:15" ht="31.5" x14ac:dyDescent="0.25">
      <c r="A56" s="2">
        <v>44</v>
      </c>
      <c r="B56" s="208" t="s">
        <v>57</v>
      </c>
      <c r="C56" s="2">
        <v>16</v>
      </c>
      <c r="D56" s="2">
        <v>16</v>
      </c>
      <c r="E56" s="178">
        <f t="shared" si="21"/>
        <v>1</v>
      </c>
      <c r="F56" s="2">
        <v>4</v>
      </c>
      <c r="G56" s="175">
        <f t="shared" si="22"/>
        <v>0.25</v>
      </c>
      <c r="H56" s="2">
        <v>7</v>
      </c>
      <c r="I56" s="175">
        <f t="shared" si="23"/>
        <v>0.4375</v>
      </c>
      <c r="J56" s="2">
        <v>5</v>
      </c>
      <c r="K56" s="175">
        <f t="shared" si="24"/>
        <v>0.3125</v>
      </c>
      <c r="L56" s="2">
        <v>0</v>
      </c>
      <c r="M56" s="175">
        <f t="shared" si="25"/>
        <v>0</v>
      </c>
      <c r="N56" s="172">
        <f t="shared" si="26"/>
        <v>11</v>
      </c>
      <c r="O56" s="175">
        <f t="shared" si="27"/>
        <v>0.6875</v>
      </c>
    </row>
    <row r="57" spans="1:15" ht="15.75" x14ac:dyDescent="0.25">
      <c r="A57" s="2">
        <v>45</v>
      </c>
      <c r="B57" s="208" t="s">
        <v>17</v>
      </c>
      <c r="C57" s="2">
        <v>16</v>
      </c>
      <c r="D57" s="2">
        <v>16</v>
      </c>
      <c r="E57" s="178">
        <f t="shared" si="21"/>
        <v>1</v>
      </c>
      <c r="F57" s="2">
        <v>7</v>
      </c>
      <c r="G57" s="175">
        <f t="shared" si="22"/>
        <v>0.4375</v>
      </c>
      <c r="H57" s="2">
        <v>9</v>
      </c>
      <c r="I57" s="175">
        <f t="shared" si="23"/>
        <v>0.5625</v>
      </c>
      <c r="J57" s="2">
        <v>0</v>
      </c>
      <c r="K57" s="175">
        <f t="shared" si="24"/>
        <v>0</v>
      </c>
      <c r="L57" s="2">
        <v>0</v>
      </c>
      <c r="M57" s="175">
        <f t="shared" si="25"/>
        <v>0</v>
      </c>
      <c r="N57" s="172">
        <f t="shared" si="26"/>
        <v>16</v>
      </c>
      <c r="O57" s="175">
        <f t="shared" si="27"/>
        <v>1</v>
      </c>
    </row>
    <row r="58" spans="1:15" ht="47.25" x14ac:dyDescent="0.25">
      <c r="A58" s="2">
        <v>46</v>
      </c>
      <c r="B58" s="208" t="s">
        <v>58</v>
      </c>
      <c r="C58" s="2">
        <v>16</v>
      </c>
      <c r="D58" s="2">
        <v>16</v>
      </c>
      <c r="E58" s="4">
        <f t="shared" si="21"/>
        <v>1</v>
      </c>
      <c r="F58" s="2">
        <v>2</v>
      </c>
      <c r="G58" s="3">
        <f t="shared" si="22"/>
        <v>0.125</v>
      </c>
      <c r="H58" s="2">
        <v>8</v>
      </c>
      <c r="I58" s="3">
        <f t="shared" si="23"/>
        <v>0.5</v>
      </c>
      <c r="J58" s="2">
        <v>2</v>
      </c>
      <c r="K58" s="3">
        <f t="shared" si="24"/>
        <v>0.125</v>
      </c>
      <c r="L58" s="2">
        <v>4</v>
      </c>
      <c r="M58" s="3">
        <f t="shared" si="25"/>
        <v>0.25</v>
      </c>
      <c r="N58" s="2">
        <f t="shared" si="26"/>
        <v>10</v>
      </c>
      <c r="O58" s="3">
        <f t="shared" si="27"/>
        <v>0.625</v>
      </c>
    </row>
    <row r="59" spans="1:15" ht="32.25" thickBot="1" x14ac:dyDescent="0.3">
      <c r="A59" s="172">
        <v>47</v>
      </c>
      <c r="B59" s="213" t="s">
        <v>56</v>
      </c>
      <c r="C59" s="172">
        <v>16</v>
      </c>
      <c r="D59" s="172">
        <v>16</v>
      </c>
      <c r="E59" s="178">
        <f t="shared" si="21"/>
        <v>1</v>
      </c>
      <c r="F59" s="172">
        <v>5</v>
      </c>
      <c r="G59" s="175">
        <f t="shared" si="22"/>
        <v>0.3125</v>
      </c>
      <c r="H59" s="172">
        <v>11</v>
      </c>
      <c r="I59" s="175">
        <f t="shared" si="23"/>
        <v>0.6875</v>
      </c>
      <c r="J59" s="172">
        <v>0</v>
      </c>
      <c r="K59" s="175">
        <f t="shared" si="24"/>
        <v>0</v>
      </c>
      <c r="L59" s="172">
        <v>0</v>
      </c>
      <c r="M59" s="175">
        <f t="shared" si="25"/>
        <v>0</v>
      </c>
      <c r="N59" s="172">
        <f t="shared" si="26"/>
        <v>16</v>
      </c>
      <c r="O59" s="175">
        <f t="shared" si="27"/>
        <v>1</v>
      </c>
    </row>
    <row r="60" spans="1:15" ht="47.25" x14ac:dyDescent="0.25">
      <c r="A60" s="7">
        <v>48</v>
      </c>
      <c r="B60" s="214" t="s">
        <v>215</v>
      </c>
      <c r="C60" s="7">
        <v>53</v>
      </c>
      <c r="D60" s="7">
        <v>53</v>
      </c>
      <c r="E60" s="8">
        <f t="shared" si="21"/>
        <v>1</v>
      </c>
      <c r="F60" s="7">
        <v>37</v>
      </c>
      <c r="G60" s="9">
        <f t="shared" si="22"/>
        <v>0.69811320754716977</v>
      </c>
      <c r="H60" s="7">
        <v>13</v>
      </c>
      <c r="I60" s="9">
        <f t="shared" si="23"/>
        <v>0.24528301886792453</v>
      </c>
      <c r="J60" s="7">
        <v>2</v>
      </c>
      <c r="K60" s="9">
        <f t="shared" si="24"/>
        <v>3.7735849056603772E-2</v>
      </c>
      <c r="L60" s="7">
        <v>1</v>
      </c>
      <c r="M60" s="9">
        <f t="shared" si="25"/>
        <v>1.8867924528301886E-2</v>
      </c>
      <c r="N60" s="7">
        <f t="shared" si="26"/>
        <v>50</v>
      </c>
      <c r="O60" s="9">
        <f t="shared" si="27"/>
        <v>0.94339622641509435</v>
      </c>
    </row>
    <row r="61" spans="1:15" ht="15.75" x14ac:dyDescent="0.25">
      <c r="A61" s="2">
        <v>49</v>
      </c>
      <c r="B61" s="208" t="s">
        <v>118</v>
      </c>
      <c r="C61" s="2">
        <v>53</v>
      </c>
      <c r="D61" s="2">
        <v>53</v>
      </c>
      <c r="E61" s="4">
        <f t="shared" si="21"/>
        <v>1</v>
      </c>
      <c r="F61" s="2">
        <v>37</v>
      </c>
      <c r="G61" s="3">
        <f t="shared" si="22"/>
        <v>0.69811320754716977</v>
      </c>
      <c r="H61" s="2">
        <v>14</v>
      </c>
      <c r="I61" s="3">
        <f t="shared" si="23"/>
        <v>0.26415094339622641</v>
      </c>
      <c r="J61" s="2">
        <v>1</v>
      </c>
      <c r="K61" s="3">
        <f t="shared" si="24"/>
        <v>1.8867924528301886E-2</v>
      </c>
      <c r="L61" s="2">
        <v>1</v>
      </c>
      <c r="M61" s="3">
        <f t="shared" si="25"/>
        <v>1.8867924528301886E-2</v>
      </c>
      <c r="N61" s="2">
        <f t="shared" si="26"/>
        <v>51</v>
      </c>
      <c r="O61" s="3">
        <f t="shared" si="27"/>
        <v>0.96226415094339623</v>
      </c>
    </row>
    <row r="62" spans="1:15" ht="31.5" x14ac:dyDescent="0.25">
      <c r="A62" s="2">
        <v>50</v>
      </c>
      <c r="B62" s="208" t="s">
        <v>86</v>
      </c>
      <c r="C62" s="2">
        <v>53</v>
      </c>
      <c r="D62" s="2">
        <v>53</v>
      </c>
      <c r="E62" s="4">
        <f t="shared" si="21"/>
        <v>1</v>
      </c>
      <c r="F62" s="2">
        <v>37</v>
      </c>
      <c r="G62" s="3">
        <f t="shared" si="22"/>
        <v>0.69811320754716977</v>
      </c>
      <c r="H62" s="2">
        <v>14</v>
      </c>
      <c r="I62" s="3">
        <f t="shared" si="23"/>
        <v>0.26415094339622641</v>
      </c>
      <c r="J62" s="2">
        <v>1</v>
      </c>
      <c r="K62" s="3">
        <f t="shared" si="24"/>
        <v>1.8867924528301886E-2</v>
      </c>
      <c r="L62" s="2">
        <v>1</v>
      </c>
      <c r="M62" s="3">
        <f t="shared" si="25"/>
        <v>1.8867924528301886E-2</v>
      </c>
      <c r="N62" s="2">
        <f t="shared" si="26"/>
        <v>51</v>
      </c>
      <c r="O62" s="3">
        <f t="shared" si="27"/>
        <v>0.96226415094339623</v>
      </c>
    </row>
    <row r="63" spans="1:15" ht="47.25" x14ac:dyDescent="0.25">
      <c r="A63" s="2">
        <v>51</v>
      </c>
      <c r="B63" s="208" t="s">
        <v>83</v>
      </c>
      <c r="C63" s="2">
        <v>53</v>
      </c>
      <c r="D63" s="2">
        <v>53</v>
      </c>
      <c r="E63" s="4">
        <f t="shared" si="21"/>
        <v>1</v>
      </c>
      <c r="F63" s="2">
        <v>32</v>
      </c>
      <c r="G63" s="3">
        <f t="shared" si="22"/>
        <v>0.60377358490566035</v>
      </c>
      <c r="H63" s="2">
        <v>16</v>
      </c>
      <c r="I63" s="3">
        <f t="shared" si="23"/>
        <v>0.30188679245283018</v>
      </c>
      <c r="J63" s="2">
        <v>3</v>
      </c>
      <c r="K63" s="3">
        <f t="shared" si="24"/>
        <v>5.6603773584905662E-2</v>
      </c>
      <c r="L63" s="2">
        <v>1</v>
      </c>
      <c r="M63" s="3">
        <f t="shared" si="25"/>
        <v>1.8867924528301886E-2</v>
      </c>
      <c r="N63" s="2">
        <f t="shared" si="26"/>
        <v>48</v>
      </c>
      <c r="O63" s="3">
        <f t="shared" si="27"/>
        <v>0.90566037735849059</v>
      </c>
    </row>
    <row r="64" spans="1:15" ht="47.25" x14ac:dyDescent="0.25">
      <c r="A64" s="2">
        <v>52</v>
      </c>
      <c r="B64" s="41" t="s">
        <v>91</v>
      </c>
      <c r="C64" s="2">
        <v>53</v>
      </c>
      <c r="D64" s="2">
        <v>53</v>
      </c>
      <c r="E64" s="4">
        <f t="shared" si="21"/>
        <v>1</v>
      </c>
      <c r="F64" s="2">
        <v>37</v>
      </c>
      <c r="G64" s="3">
        <f t="shared" si="22"/>
        <v>0.69811320754716977</v>
      </c>
      <c r="H64" s="2">
        <v>13</v>
      </c>
      <c r="I64" s="3">
        <f t="shared" si="23"/>
        <v>0.24528301886792453</v>
      </c>
      <c r="J64" s="2">
        <v>2</v>
      </c>
      <c r="K64" s="3">
        <f t="shared" si="24"/>
        <v>3.7735849056603772E-2</v>
      </c>
      <c r="L64" s="2">
        <v>1</v>
      </c>
      <c r="M64" s="3">
        <f t="shared" si="25"/>
        <v>1.8867924528301886E-2</v>
      </c>
      <c r="N64" s="2">
        <f t="shared" si="26"/>
        <v>50</v>
      </c>
      <c r="O64" s="3">
        <f t="shared" si="27"/>
        <v>0.94339622641509435</v>
      </c>
    </row>
    <row r="65" spans="1:15" ht="15.75" x14ac:dyDescent="0.25">
      <c r="A65" s="2">
        <v>53</v>
      </c>
      <c r="B65" s="208" t="s">
        <v>115</v>
      </c>
      <c r="C65" s="2">
        <v>53</v>
      </c>
      <c r="D65" s="2">
        <v>53</v>
      </c>
      <c r="E65" s="4">
        <f t="shared" si="21"/>
        <v>1</v>
      </c>
      <c r="F65" s="2">
        <v>45</v>
      </c>
      <c r="G65" s="3">
        <f t="shared" si="22"/>
        <v>0.84905660377358494</v>
      </c>
      <c r="H65" s="2">
        <v>7</v>
      </c>
      <c r="I65" s="3">
        <f t="shared" si="23"/>
        <v>0.13207547169811321</v>
      </c>
      <c r="J65" s="2">
        <v>1</v>
      </c>
      <c r="K65" s="3">
        <f t="shared" si="24"/>
        <v>1.8867924528301886E-2</v>
      </c>
      <c r="L65" s="2">
        <v>0</v>
      </c>
      <c r="M65" s="3">
        <f t="shared" si="25"/>
        <v>0</v>
      </c>
      <c r="N65" s="2">
        <f t="shared" si="26"/>
        <v>52</v>
      </c>
      <c r="O65" s="3">
        <f t="shared" si="27"/>
        <v>0.98113207547169812</v>
      </c>
    </row>
    <row r="66" spans="1:15" ht="15.75" x14ac:dyDescent="0.25">
      <c r="A66" s="2">
        <v>54</v>
      </c>
      <c r="B66" s="41" t="s">
        <v>92</v>
      </c>
      <c r="C66" s="2">
        <v>53</v>
      </c>
      <c r="D66" s="2">
        <v>53</v>
      </c>
      <c r="E66" s="4">
        <f t="shared" si="21"/>
        <v>1</v>
      </c>
      <c r="F66" s="2">
        <v>37</v>
      </c>
      <c r="G66" s="3">
        <f t="shared" si="22"/>
        <v>0.69811320754716977</v>
      </c>
      <c r="H66" s="2">
        <v>13</v>
      </c>
      <c r="I66" s="3">
        <f t="shared" si="23"/>
        <v>0.24528301886792453</v>
      </c>
      <c r="J66" s="2">
        <v>2</v>
      </c>
      <c r="K66" s="3">
        <f t="shared" si="24"/>
        <v>3.7735849056603772E-2</v>
      </c>
      <c r="L66" s="2">
        <v>1</v>
      </c>
      <c r="M66" s="3">
        <f t="shared" si="25"/>
        <v>1.8867924528301886E-2</v>
      </c>
      <c r="N66" s="2">
        <f t="shared" si="26"/>
        <v>50</v>
      </c>
      <c r="O66" s="3">
        <f t="shared" si="27"/>
        <v>0.94339622641509435</v>
      </c>
    </row>
    <row r="67" spans="1:15" ht="47.25" x14ac:dyDescent="0.25">
      <c r="A67" s="2">
        <v>55</v>
      </c>
      <c r="B67" s="208" t="s">
        <v>216</v>
      </c>
      <c r="C67" s="2">
        <v>53</v>
      </c>
      <c r="D67" s="2">
        <v>53</v>
      </c>
      <c r="E67" s="4">
        <f t="shared" si="21"/>
        <v>1</v>
      </c>
      <c r="F67" s="2">
        <v>31</v>
      </c>
      <c r="G67" s="3">
        <f t="shared" si="22"/>
        <v>0.58490566037735847</v>
      </c>
      <c r="H67" s="2">
        <v>18</v>
      </c>
      <c r="I67" s="3">
        <f t="shared" si="23"/>
        <v>0.33962264150943394</v>
      </c>
      <c r="J67" s="2">
        <v>4</v>
      </c>
      <c r="K67" s="3">
        <f t="shared" si="24"/>
        <v>7.5471698113207544E-2</v>
      </c>
      <c r="L67" s="2">
        <v>0</v>
      </c>
      <c r="M67" s="3">
        <f t="shared" si="25"/>
        <v>0</v>
      </c>
      <c r="N67" s="2">
        <f t="shared" si="26"/>
        <v>49</v>
      </c>
      <c r="O67" s="3">
        <f t="shared" si="27"/>
        <v>0.92452830188679247</v>
      </c>
    </row>
    <row r="68" spans="1:15" ht="15.75" x14ac:dyDescent="0.25">
      <c r="A68" s="2">
        <v>56</v>
      </c>
      <c r="B68" s="208" t="s">
        <v>28</v>
      </c>
      <c r="C68" s="2">
        <v>53</v>
      </c>
      <c r="D68" s="2">
        <v>53</v>
      </c>
      <c r="E68" s="4">
        <f t="shared" si="21"/>
        <v>1</v>
      </c>
      <c r="F68" s="2">
        <v>30</v>
      </c>
      <c r="G68" s="3">
        <f t="shared" si="22"/>
        <v>0.56603773584905659</v>
      </c>
      <c r="H68" s="2">
        <v>20</v>
      </c>
      <c r="I68" s="3">
        <f t="shared" si="23"/>
        <v>0.37735849056603776</v>
      </c>
      <c r="J68" s="2">
        <v>2</v>
      </c>
      <c r="K68" s="3">
        <f t="shared" si="24"/>
        <v>3.7735849056603772E-2</v>
      </c>
      <c r="L68" s="2">
        <v>1</v>
      </c>
      <c r="M68" s="3">
        <f t="shared" si="25"/>
        <v>1.8867924528301886E-2</v>
      </c>
      <c r="N68" s="2">
        <f t="shared" si="26"/>
        <v>50</v>
      </c>
      <c r="O68" s="3">
        <f t="shared" si="27"/>
        <v>0.94339622641509435</v>
      </c>
    </row>
    <row r="69" spans="1:15" ht="47.25" x14ac:dyDescent="0.25">
      <c r="A69" s="2">
        <v>57</v>
      </c>
      <c r="B69" s="208" t="s">
        <v>116</v>
      </c>
      <c r="C69" s="2">
        <v>53</v>
      </c>
      <c r="D69" s="2">
        <v>53</v>
      </c>
      <c r="E69" s="4">
        <f t="shared" si="21"/>
        <v>1</v>
      </c>
      <c r="F69" s="2">
        <v>18</v>
      </c>
      <c r="G69" s="3">
        <f t="shared" si="22"/>
        <v>0.33962264150943394</v>
      </c>
      <c r="H69" s="2">
        <v>14</v>
      </c>
      <c r="I69" s="3">
        <f t="shared" si="23"/>
        <v>0.26415094339622641</v>
      </c>
      <c r="J69" s="2">
        <v>19</v>
      </c>
      <c r="K69" s="3">
        <f t="shared" si="24"/>
        <v>0.35849056603773582</v>
      </c>
      <c r="L69" s="2">
        <v>2</v>
      </c>
      <c r="M69" s="3">
        <f t="shared" si="25"/>
        <v>3.7735849056603772E-2</v>
      </c>
      <c r="N69" s="2">
        <f t="shared" si="26"/>
        <v>32</v>
      </c>
      <c r="O69" s="3">
        <f t="shared" si="27"/>
        <v>0.60377358490566035</v>
      </c>
    </row>
    <row r="70" spans="1:15" ht="31.5" x14ac:dyDescent="0.25">
      <c r="A70" s="2">
        <v>58</v>
      </c>
      <c r="B70" s="213" t="s">
        <v>57</v>
      </c>
      <c r="C70" s="2">
        <v>53</v>
      </c>
      <c r="D70" s="2">
        <v>53</v>
      </c>
      <c r="E70" s="4">
        <f t="shared" si="21"/>
        <v>1</v>
      </c>
      <c r="F70" s="2">
        <v>36</v>
      </c>
      <c r="G70" s="3">
        <f t="shared" si="22"/>
        <v>0.67924528301886788</v>
      </c>
      <c r="H70" s="2">
        <v>14</v>
      </c>
      <c r="I70" s="3">
        <f t="shared" si="23"/>
        <v>0.26415094339622641</v>
      </c>
      <c r="J70" s="2">
        <v>3</v>
      </c>
      <c r="K70" s="3">
        <f t="shared" si="24"/>
        <v>5.6603773584905662E-2</v>
      </c>
      <c r="L70" s="2">
        <v>0</v>
      </c>
      <c r="M70" s="3">
        <f t="shared" si="25"/>
        <v>0</v>
      </c>
      <c r="N70" s="2">
        <f t="shared" si="26"/>
        <v>50</v>
      </c>
      <c r="O70" s="3">
        <f t="shared" si="27"/>
        <v>0.94339622641509435</v>
      </c>
    </row>
    <row r="71" spans="1:15" ht="47.25" x14ac:dyDescent="0.25">
      <c r="A71" s="172">
        <v>59</v>
      </c>
      <c r="B71" s="208" t="s">
        <v>58</v>
      </c>
      <c r="C71" s="2">
        <v>53</v>
      </c>
      <c r="D71" s="2">
        <v>53</v>
      </c>
      <c r="E71" s="178">
        <f t="shared" si="21"/>
        <v>1</v>
      </c>
      <c r="F71" s="172">
        <v>10</v>
      </c>
      <c r="G71" s="175">
        <f t="shared" si="22"/>
        <v>0.18867924528301888</v>
      </c>
      <c r="H71" s="172">
        <v>31</v>
      </c>
      <c r="I71" s="175">
        <f t="shared" si="23"/>
        <v>0.58490566037735847</v>
      </c>
      <c r="J71" s="172">
        <v>12</v>
      </c>
      <c r="K71" s="175">
        <f t="shared" si="24"/>
        <v>0.22641509433962265</v>
      </c>
      <c r="L71" s="172">
        <v>0</v>
      </c>
      <c r="M71" s="175">
        <f t="shared" si="25"/>
        <v>0</v>
      </c>
      <c r="N71" s="172">
        <f t="shared" si="26"/>
        <v>41</v>
      </c>
      <c r="O71" s="175">
        <f t="shared" si="27"/>
        <v>0.77358490566037741</v>
      </c>
    </row>
    <row r="72" spans="1:15" ht="31.5" x14ac:dyDescent="0.25">
      <c r="A72" s="2">
        <v>60</v>
      </c>
      <c r="B72" s="208" t="s">
        <v>25</v>
      </c>
      <c r="C72" s="2">
        <v>53</v>
      </c>
      <c r="D72" s="2">
        <v>53</v>
      </c>
      <c r="E72" s="4">
        <f t="shared" si="21"/>
        <v>1</v>
      </c>
      <c r="F72" s="2">
        <v>53</v>
      </c>
      <c r="G72" s="3">
        <f t="shared" si="22"/>
        <v>1</v>
      </c>
      <c r="H72" s="2">
        <v>0</v>
      </c>
      <c r="I72" s="3">
        <f t="shared" si="23"/>
        <v>0</v>
      </c>
      <c r="J72" s="2">
        <v>0</v>
      </c>
      <c r="K72" s="3">
        <f t="shared" si="24"/>
        <v>0</v>
      </c>
      <c r="L72" s="2">
        <v>0</v>
      </c>
      <c r="M72" s="3">
        <f t="shared" si="25"/>
        <v>0</v>
      </c>
      <c r="N72" s="2">
        <f t="shared" si="26"/>
        <v>53</v>
      </c>
      <c r="O72" s="3">
        <f t="shared" si="27"/>
        <v>1</v>
      </c>
    </row>
    <row r="73" spans="1:15" ht="16.5" thickBot="1" x14ac:dyDescent="0.3">
      <c r="A73" s="14">
        <v>61</v>
      </c>
      <c r="B73" s="210" t="s">
        <v>17</v>
      </c>
      <c r="C73" s="14">
        <v>53</v>
      </c>
      <c r="D73" s="14">
        <v>53</v>
      </c>
      <c r="E73" s="15">
        <f t="shared" si="21"/>
        <v>1</v>
      </c>
      <c r="F73" s="14">
        <v>52</v>
      </c>
      <c r="G73" s="16">
        <f t="shared" si="22"/>
        <v>0.98113207547169812</v>
      </c>
      <c r="H73" s="14">
        <v>0</v>
      </c>
      <c r="I73" s="16">
        <f t="shared" si="23"/>
        <v>0</v>
      </c>
      <c r="J73" s="14">
        <v>0</v>
      </c>
      <c r="K73" s="16">
        <f t="shared" si="24"/>
        <v>0</v>
      </c>
      <c r="L73" s="14">
        <v>1</v>
      </c>
      <c r="M73" s="16">
        <f t="shared" si="25"/>
        <v>1.8867924528301886E-2</v>
      </c>
      <c r="N73" s="14">
        <f t="shared" si="26"/>
        <v>52</v>
      </c>
      <c r="O73" s="16">
        <f t="shared" si="27"/>
        <v>0.98113207547169812</v>
      </c>
    </row>
    <row r="74" spans="1:15" ht="16.5" thickBot="1" x14ac:dyDescent="0.3">
      <c r="A74" s="250" t="s">
        <v>13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</row>
    <row r="75" spans="1:15" ht="15.75" x14ac:dyDescent="0.25">
      <c r="A75" s="6">
        <v>1</v>
      </c>
      <c r="B75" s="215" t="s">
        <v>84</v>
      </c>
      <c r="C75" s="7">
        <v>38</v>
      </c>
      <c r="D75" s="7">
        <v>38</v>
      </c>
      <c r="E75" s="8">
        <f>D75/C75</f>
        <v>1</v>
      </c>
      <c r="F75" s="7">
        <v>36</v>
      </c>
      <c r="G75" s="9">
        <f>F75/C75</f>
        <v>0.94736842105263153</v>
      </c>
      <c r="H75" s="7">
        <v>0</v>
      </c>
      <c r="I75" s="9">
        <f>H75/C75</f>
        <v>0</v>
      </c>
      <c r="J75" s="7">
        <v>1</v>
      </c>
      <c r="K75" s="9">
        <f>J75/C75</f>
        <v>2.6315789473684209E-2</v>
      </c>
      <c r="L75" s="7">
        <v>1</v>
      </c>
      <c r="M75" s="9">
        <f>L75/C75</f>
        <v>2.6315789473684209E-2</v>
      </c>
      <c r="N75" s="7">
        <f>SUM(F75,H75)</f>
        <v>36</v>
      </c>
      <c r="O75" s="10">
        <f>N75/C75</f>
        <v>0.94736842105263153</v>
      </c>
    </row>
    <row r="76" spans="1:15" ht="15.75" x14ac:dyDescent="0.25">
      <c r="A76" s="11">
        <v>2</v>
      </c>
      <c r="B76" s="209" t="s">
        <v>28</v>
      </c>
      <c r="C76" s="2">
        <v>38</v>
      </c>
      <c r="D76" s="2">
        <v>38</v>
      </c>
      <c r="E76" s="4">
        <f t="shared" ref="E76:E108" si="28">D76/C76</f>
        <v>1</v>
      </c>
      <c r="F76" s="2">
        <v>27</v>
      </c>
      <c r="G76" s="3">
        <f t="shared" ref="G76:G108" si="29">F76/C76</f>
        <v>0.71052631578947367</v>
      </c>
      <c r="H76" s="2">
        <v>7</v>
      </c>
      <c r="I76" s="3">
        <f t="shared" ref="I76:I108" si="30">H76/C76</f>
        <v>0.18421052631578946</v>
      </c>
      <c r="J76" s="2">
        <v>2</v>
      </c>
      <c r="K76" s="3">
        <f t="shared" ref="K76:K108" si="31">J76/C76</f>
        <v>5.2631578947368418E-2</v>
      </c>
      <c r="L76" s="2">
        <v>2</v>
      </c>
      <c r="M76" s="3">
        <f t="shared" ref="M76:M108" si="32">L76/C76</f>
        <v>5.2631578947368418E-2</v>
      </c>
      <c r="N76" s="2">
        <f t="shared" ref="N76:N108" si="33">SUM(F76,H76)</f>
        <v>34</v>
      </c>
      <c r="O76" s="12">
        <f t="shared" ref="O76:O108" si="34">N76/C76</f>
        <v>0.89473684210526316</v>
      </c>
    </row>
    <row r="77" spans="1:15" ht="15.75" x14ac:dyDescent="0.25">
      <c r="A77" s="11">
        <v>3</v>
      </c>
      <c r="B77" s="208" t="s">
        <v>20</v>
      </c>
      <c r="C77" s="2">
        <v>38</v>
      </c>
      <c r="D77" s="2">
        <v>38</v>
      </c>
      <c r="E77" s="4">
        <f t="shared" si="28"/>
        <v>1</v>
      </c>
      <c r="F77" s="2">
        <v>32</v>
      </c>
      <c r="G77" s="3">
        <f t="shared" si="29"/>
        <v>0.84210526315789469</v>
      </c>
      <c r="H77" s="2">
        <v>3</v>
      </c>
      <c r="I77" s="3">
        <f t="shared" si="30"/>
        <v>7.8947368421052627E-2</v>
      </c>
      <c r="J77" s="2">
        <v>0</v>
      </c>
      <c r="K77" s="3">
        <f t="shared" si="31"/>
        <v>0</v>
      </c>
      <c r="L77" s="2">
        <v>3</v>
      </c>
      <c r="M77" s="3">
        <f t="shared" si="32"/>
        <v>7.8947368421052627E-2</v>
      </c>
      <c r="N77" s="2">
        <f t="shared" si="33"/>
        <v>35</v>
      </c>
      <c r="O77" s="12">
        <f t="shared" si="34"/>
        <v>0.92105263157894735</v>
      </c>
    </row>
    <row r="78" spans="1:15" ht="15.75" x14ac:dyDescent="0.25">
      <c r="A78" s="11">
        <v>4</v>
      </c>
      <c r="B78" s="209" t="s">
        <v>29</v>
      </c>
      <c r="C78" s="2">
        <v>38</v>
      </c>
      <c r="D78" s="2">
        <v>38</v>
      </c>
      <c r="E78" s="4">
        <f t="shared" si="28"/>
        <v>1</v>
      </c>
      <c r="F78" s="2">
        <v>26</v>
      </c>
      <c r="G78" s="3">
        <f t="shared" si="29"/>
        <v>0.68421052631578949</v>
      </c>
      <c r="H78" s="2">
        <v>10</v>
      </c>
      <c r="I78" s="3">
        <f t="shared" si="30"/>
        <v>0.26315789473684209</v>
      </c>
      <c r="J78" s="2">
        <v>0</v>
      </c>
      <c r="K78" s="3">
        <f t="shared" si="31"/>
        <v>0</v>
      </c>
      <c r="L78" s="2">
        <v>2</v>
      </c>
      <c r="M78" s="3">
        <f t="shared" si="32"/>
        <v>5.2631578947368418E-2</v>
      </c>
      <c r="N78" s="2">
        <f t="shared" si="33"/>
        <v>36</v>
      </c>
      <c r="O78" s="12">
        <f t="shared" si="34"/>
        <v>0.94736842105263153</v>
      </c>
    </row>
    <row r="79" spans="1:15" ht="31.5" x14ac:dyDescent="0.25">
      <c r="A79" s="11">
        <v>5</v>
      </c>
      <c r="B79" s="208" t="s">
        <v>18</v>
      </c>
      <c r="C79" s="2">
        <v>38</v>
      </c>
      <c r="D79" s="2">
        <v>38</v>
      </c>
      <c r="E79" s="4">
        <f t="shared" si="28"/>
        <v>1</v>
      </c>
      <c r="F79" s="2">
        <v>33</v>
      </c>
      <c r="G79" s="3">
        <f t="shared" si="29"/>
        <v>0.86842105263157898</v>
      </c>
      <c r="H79" s="2">
        <v>3</v>
      </c>
      <c r="I79" s="3">
        <f t="shared" si="30"/>
        <v>7.8947368421052627E-2</v>
      </c>
      <c r="J79" s="2">
        <v>0</v>
      </c>
      <c r="K79" s="3">
        <f t="shared" si="31"/>
        <v>0</v>
      </c>
      <c r="L79" s="2">
        <v>1</v>
      </c>
      <c r="M79" s="3">
        <f t="shared" si="32"/>
        <v>2.6315789473684209E-2</v>
      </c>
      <c r="N79" s="2">
        <f t="shared" si="33"/>
        <v>36</v>
      </c>
      <c r="O79" s="12">
        <f t="shared" si="34"/>
        <v>0.94736842105263153</v>
      </c>
    </row>
    <row r="80" spans="1:15" ht="15.75" x14ac:dyDescent="0.25">
      <c r="A80" s="11">
        <v>6</v>
      </c>
      <c r="B80" s="209" t="s">
        <v>17</v>
      </c>
      <c r="C80" s="2">
        <v>38</v>
      </c>
      <c r="D80" s="2">
        <v>38</v>
      </c>
      <c r="E80" s="4">
        <f t="shared" si="28"/>
        <v>1</v>
      </c>
      <c r="F80" s="2">
        <v>31</v>
      </c>
      <c r="G80" s="3">
        <f t="shared" si="29"/>
        <v>0.81578947368421051</v>
      </c>
      <c r="H80" s="2">
        <v>4</v>
      </c>
      <c r="I80" s="3">
        <f t="shared" si="30"/>
        <v>0.10526315789473684</v>
      </c>
      <c r="J80" s="2">
        <v>2</v>
      </c>
      <c r="K80" s="3">
        <f t="shared" si="31"/>
        <v>5.2631578947368418E-2</v>
      </c>
      <c r="L80" s="2">
        <v>1</v>
      </c>
      <c r="M80" s="3">
        <f t="shared" si="32"/>
        <v>2.6315789473684209E-2</v>
      </c>
      <c r="N80" s="2">
        <f t="shared" si="33"/>
        <v>35</v>
      </c>
      <c r="O80" s="12">
        <f t="shared" si="34"/>
        <v>0.92105263157894735</v>
      </c>
    </row>
    <row r="81" spans="1:15" ht="15.75" x14ac:dyDescent="0.25">
      <c r="A81" s="11">
        <v>7</v>
      </c>
      <c r="B81" s="209" t="s">
        <v>24</v>
      </c>
      <c r="C81" s="2">
        <v>38</v>
      </c>
      <c r="D81" s="2">
        <v>38</v>
      </c>
      <c r="E81" s="4">
        <f t="shared" si="28"/>
        <v>1</v>
      </c>
      <c r="F81" s="2">
        <v>23</v>
      </c>
      <c r="G81" s="3">
        <f t="shared" si="29"/>
        <v>0.60526315789473684</v>
      </c>
      <c r="H81" s="2">
        <v>11</v>
      </c>
      <c r="I81" s="3">
        <f t="shared" si="30"/>
        <v>0.28947368421052633</v>
      </c>
      <c r="J81" s="2">
        <v>2</v>
      </c>
      <c r="K81" s="3">
        <f t="shared" si="31"/>
        <v>5.2631578947368418E-2</v>
      </c>
      <c r="L81" s="2">
        <v>2</v>
      </c>
      <c r="M81" s="3">
        <f t="shared" si="32"/>
        <v>5.2631578947368418E-2</v>
      </c>
      <c r="N81" s="2">
        <f t="shared" si="33"/>
        <v>34</v>
      </c>
      <c r="O81" s="12">
        <f t="shared" si="34"/>
        <v>0.89473684210526316</v>
      </c>
    </row>
    <row r="82" spans="1:15" ht="15.75" x14ac:dyDescent="0.25">
      <c r="A82" s="11">
        <v>8</v>
      </c>
      <c r="B82" s="209" t="s">
        <v>89</v>
      </c>
      <c r="C82" s="2">
        <v>38</v>
      </c>
      <c r="D82" s="2">
        <v>38</v>
      </c>
      <c r="E82" s="4">
        <f t="shared" si="28"/>
        <v>1</v>
      </c>
      <c r="F82" s="2">
        <v>24</v>
      </c>
      <c r="G82" s="3">
        <f t="shared" si="29"/>
        <v>0.63157894736842102</v>
      </c>
      <c r="H82" s="2">
        <v>9</v>
      </c>
      <c r="I82" s="3">
        <f t="shared" si="30"/>
        <v>0.23684210526315788</v>
      </c>
      <c r="J82" s="2">
        <v>3</v>
      </c>
      <c r="K82" s="3">
        <f t="shared" si="31"/>
        <v>7.8947368421052627E-2</v>
      </c>
      <c r="L82" s="2">
        <v>2</v>
      </c>
      <c r="M82" s="3">
        <f t="shared" si="32"/>
        <v>5.2631578947368418E-2</v>
      </c>
      <c r="N82" s="2">
        <f t="shared" si="33"/>
        <v>33</v>
      </c>
      <c r="O82" s="12">
        <f t="shared" si="34"/>
        <v>0.86842105263157898</v>
      </c>
    </row>
    <row r="83" spans="1:15" ht="15.75" x14ac:dyDescent="0.25">
      <c r="A83" s="11">
        <v>9</v>
      </c>
      <c r="B83" s="209" t="s">
        <v>31</v>
      </c>
      <c r="C83" s="2">
        <v>38</v>
      </c>
      <c r="D83" s="2">
        <v>38</v>
      </c>
      <c r="E83" s="4">
        <f t="shared" si="28"/>
        <v>1</v>
      </c>
      <c r="F83" s="2">
        <v>24</v>
      </c>
      <c r="G83" s="3">
        <f t="shared" si="29"/>
        <v>0.63157894736842102</v>
      </c>
      <c r="H83" s="2">
        <v>8</v>
      </c>
      <c r="I83" s="3">
        <f t="shared" si="30"/>
        <v>0.21052631578947367</v>
      </c>
      <c r="J83" s="2">
        <v>5</v>
      </c>
      <c r="K83" s="3">
        <f t="shared" si="31"/>
        <v>0.13157894736842105</v>
      </c>
      <c r="L83" s="2">
        <v>1</v>
      </c>
      <c r="M83" s="3">
        <f t="shared" si="32"/>
        <v>2.6315789473684209E-2</v>
      </c>
      <c r="N83" s="2">
        <f t="shared" si="33"/>
        <v>32</v>
      </c>
      <c r="O83" s="12">
        <f t="shared" si="34"/>
        <v>0.84210526315789469</v>
      </c>
    </row>
    <row r="84" spans="1:15" ht="15.75" x14ac:dyDescent="0.25">
      <c r="A84" s="11">
        <v>10</v>
      </c>
      <c r="B84" s="209" t="s">
        <v>90</v>
      </c>
      <c r="C84" s="2">
        <v>38</v>
      </c>
      <c r="D84" s="2">
        <v>38</v>
      </c>
      <c r="E84" s="4">
        <f t="shared" si="28"/>
        <v>1</v>
      </c>
      <c r="F84" s="2">
        <v>24</v>
      </c>
      <c r="G84" s="3">
        <f t="shared" si="29"/>
        <v>0.63157894736842102</v>
      </c>
      <c r="H84" s="2">
        <v>9</v>
      </c>
      <c r="I84" s="3">
        <f t="shared" si="30"/>
        <v>0.23684210526315788</v>
      </c>
      <c r="J84" s="2">
        <v>3</v>
      </c>
      <c r="K84" s="3">
        <f t="shared" si="31"/>
        <v>7.8947368421052627E-2</v>
      </c>
      <c r="L84" s="2">
        <v>2</v>
      </c>
      <c r="M84" s="3">
        <f t="shared" si="32"/>
        <v>5.2631578947368418E-2</v>
      </c>
      <c r="N84" s="2">
        <f t="shared" si="33"/>
        <v>33</v>
      </c>
      <c r="O84" s="12">
        <f t="shared" si="34"/>
        <v>0.86842105263157898</v>
      </c>
    </row>
    <row r="85" spans="1:15" ht="16.5" thickBot="1" x14ac:dyDescent="0.3">
      <c r="A85" s="100">
        <v>11</v>
      </c>
      <c r="B85" s="216" t="s">
        <v>30</v>
      </c>
      <c r="C85" s="192">
        <v>38</v>
      </c>
      <c r="D85" s="192">
        <v>38</v>
      </c>
      <c r="E85" s="4">
        <f t="shared" si="28"/>
        <v>1</v>
      </c>
      <c r="F85" s="192">
        <v>27</v>
      </c>
      <c r="G85" s="3">
        <f t="shared" si="29"/>
        <v>0.71052631578947367</v>
      </c>
      <c r="H85" s="192">
        <v>9</v>
      </c>
      <c r="I85" s="3">
        <f t="shared" si="30"/>
        <v>0.23684210526315788</v>
      </c>
      <c r="J85" s="192">
        <v>1</v>
      </c>
      <c r="K85" s="3">
        <f t="shared" si="31"/>
        <v>2.6315789473684209E-2</v>
      </c>
      <c r="L85" s="192">
        <v>1</v>
      </c>
      <c r="M85" s="3">
        <f t="shared" si="32"/>
        <v>2.6315789473684209E-2</v>
      </c>
      <c r="N85" s="2">
        <f t="shared" si="33"/>
        <v>36</v>
      </c>
      <c r="O85" s="12">
        <f t="shared" si="34"/>
        <v>0.94736842105263153</v>
      </c>
    </row>
    <row r="86" spans="1:15" ht="47.25" x14ac:dyDescent="0.25">
      <c r="A86" s="6">
        <v>12</v>
      </c>
      <c r="B86" s="214" t="s">
        <v>215</v>
      </c>
      <c r="C86" s="7">
        <v>16</v>
      </c>
      <c r="D86" s="7">
        <v>16</v>
      </c>
      <c r="E86" s="8">
        <f t="shared" si="28"/>
        <v>1</v>
      </c>
      <c r="F86" s="7">
        <v>4</v>
      </c>
      <c r="G86" s="9">
        <f t="shared" si="29"/>
        <v>0.25</v>
      </c>
      <c r="H86" s="7">
        <v>4</v>
      </c>
      <c r="I86" s="9">
        <f t="shared" si="30"/>
        <v>0.25</v>
      </c>
      <c r="J86" s="7">
        <v>7</v>
      </c>
      <c r="K86" s="9">
        <f t="shared" si="31"/>
        <v>0.4375</v>
      </c>
      <c r="L86" s="7">
        <v>1</v>
      </c>
      <c r="M86" s="9">
        <f t="shared" si="32"/>
        <v>6.25E-2</v>
      </c>
      <c r="N86" s="7">
        <f t="shared" si="33"/>
        <v>8</v>
      </c>
      <c r="O86" s="10">
        <f t="shared" si="34"/>
        <v>0.5</v>
      </c>
    </row>
    <row r="87" spans="1:15" ht="15.75" x14ac:dyDescent="0.25">
      <c r="A87" s="11">
        <v>13</v>
      </c>
      <c r="B87" s="130" t="s">
        <v>23</v>
      </c>
      <c r="C87" s="2">
        <v>16</v>
      </c>
      <c r="D87" s="2">
        <v>16</v>
      </c>
      <c r="E87" s="4">
        <f t="shared" si="28"/>
        <v>1</v>
      </c>
      <c r="F87" s="2">
        <v>7</v>
      </c>
      <c r="G87" s="3">
        <f t="shared" si="29"/>
        <v>0.4375</v>
      </c>
      <c r="H87" s="2">
        <v>9</v>
      </c>
      <c r="I87" s="3">
        <f t="shared" si="30"/>
        <v>0.5625</v>
      </c>
      <c r="J87" s="2">
        <v>0</v>
      </c>
      <c r="K87" s="3">
        <f t="shared" si="31"/>
        <v>0</v>
      </c>
      <c r="L87" s="2">
        <v>0</v>
      </c>
      <c r="M87" s="3">
        <f t="shared" si="32"/>
        <v>0</v>
      </c>
      <c r="N87" s="2">
        <f t="shared" si="33"/>
        <v>16</v>
      </c>
      <c r="O87" s="12">
        <f t="shared" si="34"/>
        <v>1</v>
      </c>
    </row>
    <row r="88" spans="1:15" ht="53.25" customHeight="1" x14ac:dyDescent="0.25">
      <c r="A88" s="11">
        <v>14</v>
      </c>
      <c r="B88" s="41" t="s">
        <v>218</v>
      </c>
      <c r="C88" s="2">
        <v>16</v>
      </c>
      <c r="D88" s="2">
        <v>16</v>
      </c>
      <c r="E88" s="4">
        <f t="shared" si="28"/>
        <v>1</v>
      </c>
      <c r="F88" s="2">
        <v>5</v>
      </c>
      <c r="G88" s="3">
        <f t="shared" si="29"/>
        <v>0.3125</v>
      </c>
      <c r="H88" s="2">
        <v>2</v>
      </c>
      <c r="I88" s="3">
        <f t="shared" si="30"/>
        <v>0.125</v>
      </c>
      <c r="J88" s="2">
        <v>9</v>
      </c>
      <c r="K88" s="3">
        <f t="shared" si="31"/>
        <v>0.5625</v>
      </c>
      <c r="L88" s="2">
        <v>0</v>
      </c>
      <c r="M88" s="3">
        <f t="shared" si="32"/>
        <v>0</v>
      </c>
      <c r="N88" s="2">
        <f t="shared" si="33"/>
        <v>7</v>
      </c>
      <c r="O88" s="12">
        <f t="shared" si="34"/>
        <v>0.4375</v>
      </c>
    </row>
    <row r="89" spans="1:15" ht="15.75" x14ac:dyDescent="0.25">
      <c r="A89" s="11">
        <v>15</v>
      </c>
      <c r="B89" s="41" t="s">
        <v>115</v>
      </c>
      <c r="C89" s="2">
        <v>16</v>
      </c>
      <c r="D89" s="2">
        <v>16</v>
      </c>
      <c r="E89" s="4">
        <f t="shared" si="28"/>
        <v>1</v>
      </c>
      <c r="F89" s="2">
        <v>12</v>
      </c>
      <c r="G89" s="3">
        <f t="shared" si="29"/>
        <v>0.75</v>
      </c>
      <c r="H89" s="2">
        <v>4</v>
      </c>
      <c r="I89" s="3" t="s">
        <v>11</v>
      </c>
      <c r="J89" s="2">
        <v>0</v>
      </c>
      <c r="K89" s="3">
        <f t="shared" si="31"/>
        <v>0</v>
      </c>
      <c r="L89" s="2">
        <v>0</v>
      </c>
      <c r="M89" s="3">
        <f t="shared" si="32"/>
        <v>0</v>
      </c>
      <c r="N89" s="2">
        <f t="shared" si="33"/>
        <v>16</v>
      </c>
      <c r="O89" s="12">
        <f t="shared" si="34"/>
        <v>1</v>
      </c>
    </row>
    <row r="90" spans="1:15" ht="15.75" x14ac:dyDescent="0.25">
      <c r="A90" s="11">
        <v>16</v>
      </c>
      <c r="B90" s="130" t="s">
        <v>64</v>
      </c>
      <c r="C90" s="2">
        <v>16</v>
      </c>
      <c r="D90" s="2">
        <v>16</v>
      </c>
      <c r="E90" s="4">
        <f t="shared" si="28"/>
        <v>1</v>
      </c>
      <c r="F90" s="2">
        <v>5</v>
      </c>
      <c r="G90" s="3">
        <f t="shared" si="29"/>
        <v>0.3125</v>
      </c>
      <c r="H90" s="2">
        <v>2</v>
      </c>
      <c r="I90" s="3">
        <f t="shared" si="30"/>
        <v>0.125</v>
      </c>
      <c r="J90" s="2">
        <v>9</v>
      </c>
      <c r="K90" s="3">
        <f t="shared" si="31"/>
        <v>0.5625</v>
      </c>
      <c r="L90" s="2">
        <v>0</v>
      </c>
      <c r="M90" s="3">
        <f t="shared" si="32"/>
        <v>0</v>
      </c>
      <c r="N90" s="2">
        <f t="shared" si="33"/>
        <v>7</v>
      </c>
      <c r="O90" s="12">
        <f t="shared" si="34"/>
        <v>0.4375</v>
      </c>
    </row>
    <row r="91" spans="1:15" ht="15.75" x14ac:dyDescent="0.25">
      <c r="A91" s="11">
        <v>17</v>
      </c>
      <c r="B91" s="130" t="s">
        <v>92</v>
      </c>
      <c r="C91" s="2">
        <v>16</v>
      </c>
      <c r="D91" s="2">
        <v>16</v>
      </c>
      <c r="E91" s="4">
        <f t="shared" si="28"/>
        <v>1</v>
      </c>
      <c r="F91" s="2">
        <v>4</v>
      </c>
      <c r="G91" s="3">
        <f t="shared" si="29"/>
        <v>0.25</v>
      </c>
      <c r="H91" s="2">
        <v>4</v>
      </c>
      <c r="I91" s="3">
        <f t="shared" si="30"/>
        <v>0.25</v>
      </c>
      <c r="J91" s="2">
        <v>7</v>
      </c>
      <c r="K91" s="3">
        <f t="shared" si="31"/>
        <v>0.4375</v>
      </c>
      <c r="L91" s="2">
        <v>2</v>
      </c>
      <c r="M91" s="3">
        <f t="shared" si="32"/>
        <v>0.125</v>
      </c>
      <c r="N91" s="2">
        <f t="shared" si="33"/>
        <v>8</v>
      </c>
      <c r="O91" s="12">
        <f t="shared" si="34"/>
        <v>0.5</v>
      </c>
    </row>
    <row r="92" spans="1:15" ht="15.75" x14ac:dyDescent="0.25">
      <c r="A92" s="11">
        <v>18</v>
      </c>
      <c r="B92" s="130" t="s">
        <v>28</v>
      </c>
      <c r="C92" s="2">
        <v>16</v>
      </c>
      <c r="D92" s="2">
        <v>16</v>
      </c>
      <c r="E92" s="4">
        <f t="shared" si="28"/>
        <v>1</v>
      </c>
      <c r="F92" s="2">
        <v>4</v>
      </c>
      <c r="G92" s="3">
        <f t="shared" si="29"/>
        <v>0.25</v>
      </c>
      <c r="H92" s="2">
        <v>11</v>
      </c>
      <c r="I92" s="3">
        <f t="shared" si="30"/>
        <v>0.6875</v>
      </c>
      <c r="J92" s="2">
        <v>2</v>
      </c>
      <c r="K92" s="3">
        <f t="shared" si="31"/>
        <v>0.125</v>
      </c>
      <c r="L92" s="2">
        <v>0</v>
      </c>
      <c r="M92" s="3">
        <f t="shared" si="32"/>
        <v>0</v>
      </c>
      <c r="N92" s="2">
        <f t="shared" si="33"/>
        <v>15</v>
      </c>
      <c r="O92" s="12">
        <f t="shared" si="34"/>
        <v>0.9375</v>
      </c>
    </row>
    <row r="93" spans="1:15" ht="31.5" x14ac:dyDescent="0.25">
      <c r="A93" s="11">
        <v>19</v>
      </c>
      <c r="B93" s="41" t="s">
        <v>56</v>
      </c>
      <c r="C93" s="2">
        <v>16</v>
      </c>
      <c r="D93" s="2">
        <v>16</v>
      </c>
      <c r="E93" s="4">
        <f t="shared" si="28"/>
        <v>1</v>
      </c>
      <c r="F93" s="2">
        <v>9</v>
      </c>
      <c r="G93" s="3">
        <f t="shared" si="29"/>
        <v>0.5625</v>
      </c>
      <c r="H93" s="2">
        <v>6</v>
      </c>
      <c r="I93" s="3">
        <f t="shared" si="30"/>
        <v>0.375</v>
      </c>
      <c r="J93" s="2">
        <v>2</v>
      </c>
      <c r="K93" s="3">
        <f t="shared" si="31"/>
        <v>0.125</v>
      </c>
      <c r="L93" s="2">
        <v>0</v>
      </c>
      <c r="M93" s="3">
        <f t="shared" si="32"/>
        <v>0</v>
      </c>
      <c r="N93" s="2">
        <f t="shared" si="33"/>
        <v>15</v>
      </c>
      <c r="O93" s="12">
        <f t="shared" si="34"/>
        <v>0.9375</v>
      </c>
    </row>
    <row r="94" spans="1:15" ht="15.75" x14ac:dyDescent="0.25">
      <c r="A94" s="11">
        <v>20</v>
      </c>
      <c r="B94" s="41" t="s">
        <v>70</v>
      </c>
      <c r="C94" s="2">
        <v>16</v>
      </c>
      <c r="D94" s="2">
        <v>16</v>
      </c>
      <c r="E94" s="4">
        <f t="shared" si="28"/>
        <v>1</v>
      </c>
      <c r="F94" s="2">
        <v>9</v>
      </c>
      <c r="G94" s="3">
        <f t="shared" si="29"/>
        <v>0.5625</v>
      </c>
      <c r="H94" s="2">
        <v>7</v>
      </c>
      <c r="I94" s="3">
        <f t="shared" si="30"/>
        <v>0.4375</v>
      </c>
      <c r="J94" s="2">
        <v>0</v>
      </c>
      <c r="K94" s="3">
        <f t="shared" si="31"/>
        <v>0</v>
      </c>
      <c r="L94" s="2">
        <v>0</v>
      </c>
      <c r="M94" s="3">
        <f t="shared" si="32"/>
        <v>0</v>
      </c>
      <c r="N94" s="2">
        <f t="shared" si="33"/>
        <v>16</v>
      </c>
      <c r="O94" s="12">
        <f t="shared" si="34"/>
        <v>1</v>
      </c>
    </row>
    <row r="95" spans="1:15" ht="31.5" x14ac:dyDescent="0.25">
      <c r="A95" s="11">
        <v>21</v>
      </c>
      <c r="B95" s="125" t="s">
        <v>25</v>
      </c>
      <c r="C95" s="2">
        <v>16</v>
      </c>
      <c r="D95" s="2">
        <v>16</v>
      </c>
      <c r="E95" s="188">
        <f t="shared" si="28"/>
        <v>1</v>
      </c>
      <c r="F95" s="186">
        <v>16</v>
      </c>
      <c r="G95" s="190">
        <f t="shared" si="29"/>
        <v>1</v>
      </c>
      <c r="H95" s="186">
        <v>0</v>
      </c>
      <c r="I95" s="190">
        <f t="shared" si="30"/>
        <v>0</v>
      </c>
      <c r="J95" s="186">
        <v>0</v>
      </c>
      <c r="K95" s="190">
        <f t="shared" si="31"/>
        <v>0</v>
      </c>
      <c r="L95" s="186">
        <v>0</v>
      </c>
      <c r="M95" s="190">
        <f t="shared" si="32"/>
        <v>0</v>
      </c>
      <c r="N95" s="186">
        <f t="shared" si="33"/>
        <v>16</v>
      </c>
      <c r="O95" s="196">
        <f t="shared" si="34"/>
        <v>1</v>
      </c>
    </row>
    <row r="96" spans="1:15" ht="15.75" x14ac:dyDescent="0.25">
      <c r="A96" s="11">
        <v>22</v>
      </c>
      <c r="B96" s="41" t="s">
        <v>17</v>
      </c>
      <c r="C96" s="2">
        <v>16</v>
      </c>
      <c r="D96" s="2">
        <v>16</v>
      </c>
      <c r="E96" s="4">
        <f t="shared" si="28"/>
        <v>1</v>
      </c>
      <c r="F96" s="2">
        <v>16</v>
      </c>
      <c r="G96" s="3">
        <f t="shared" si="29"/>
        <v>1</v>
      </c>
      <c r="H96" s="2">
        <v>0</v>
      </c>
      <c r="I96" s="3">
        <f t="shared" si="30"/>
        <v>0</v>
      </c>
      <c r="J96" s="2">
        <v>0</v>
      </c>
      <c r="K96" s="3">
        <f t="shared" si="31"/>
        <v>0</v>
      </c>
      <c r="L96" s="2">
        <v>0</v>
      </c>
      <c r="M96" s="3">
        <f t="shared" si="32"/>
        <v>0</v>
      </c>
      <c r="N96" s="2">
        <f t="shared" si="33"/>
        <v>16</v>
      </c>
      <c r="O96" s="12">
        <f t="shared" si="34"/>
        <v>1</v>
      </c>
    </row>
    <row r="97" spans="1:15" s="104" customFormat="1" ht="16.5" thickBot="1" x14ac:dyDescent="0.3">
      <c r="A97" s="13">
        <v>23</v>
      </c>
      <c r="B97" s="129" t="s">
        <v>54</v>
      </c>
      <c r="C97" s="14">
        <v>16</v>
      </c>
      <c r="D97" s="14">
        <v>16</v>
      </c>
      <c r="E97" s="15">
        <f t="shared" si="28"/>
        <v>1</v>
      </c>
      <c r="F97" s="14">
        <v>1</v>
      </c>
      <c r="G97" s="16">
        <f t="shared" si="29"/>
        <v>6.25E-2</v>
      </c>
      <c r="H97" s="14">
        <v>4</v>
      </c>
      <c r="I97" s="16">
        <f t="shared" si="30"/>
        <v>0.25</v>
      </c>
      <c r="J97" s="14">
        <v>11</v>
      </c>
      <c r="K97" s="16">
        <f t="shared" si="31"/>
        <v>0.6875</v>
      </c>
      <c r="L97" s="14">
        <v>0</v>
      </c>
      <c r="M97" s="16">
        <f t="shared" si="32"/>
        <v>0</v>
      </c>
      <c r="N97" s="14">
        <f t="shared" si="33"/>
        <v>5</v>
      </c>
      <c r="O97" s="17">
        <f t="shared" si="34"/>
        <v>0.3125</v>
      </c>
    </row>
    <row r="98" spans="1:15" ht="47.25" x14ac:dyDescent="0.25">
      <c r="A98" s="18">
        <v>24</v>
      </c>
      <c r="B98" s="211" t="s">
        <v>55</v>
      </c>
      <c r="C98" s="187">
        <v>52</v>
      </c>
      <c r="D98" s="187">
        <v>52</v>
      </c>
      <c r="E98" s="189">
        <f t="shared" si="28"/>
        <v>1</v>
      </c>
      <c r="F98" s="187">
        <v>18</v>
      </c>
      <c r="G98" s="191">
        <f t="shared" si="29"/>
        <v>0.34615384615384615</v>
      </c>
      <c r="H98" s="187">
        <v>23</v>
      </c>
      <c r="I98" s="191">
        <f t="shared" si="30"/>
        <v>0.44230769230769229</v>
      </c>
      <c r="J98" s="187">
        <v>11</v>
      </c>
      <c r="K98" s="191">
        <f t="shared" si="31"/>
        <v>0.21153846153846154</v>
      </c>
      <c r="L98" s="187">
        <v>0</v>
      </c>
      <c r="M98" s="191">
        <f t="shared" si="32"/>
        <v>0</v>
      </c>
      <c r="N98" s="187">
        <f t="shared" si="33"/>
        <v>41</v>
      </c>
      <c r="O98" s="197">
        <f t="shared" si="34"/>
        <v>0.78846153846153844</v>
      </c>
    </row>
    <row r="99" spans="1:15" ht="31.5" x14ac:dyDescent="0.25">
      <c r="A99" s="11">
        <v>25</v>
      </c>
      <c r="B99" s="41" t="s">
        <v>119</v>
      </c>
      <c r="C99" s="2">
        <v>52</v>
      </c>
      <c r="D99" s="2">
        <v>52</v>
      </c>
      <c r="E99" s="4">
        <f t="shared" si="28"/>
        <v>1</v>
      </c>
      <c r="F99" s="2">
        <v>16</v>
      </c>
      <c r="G99" s="3">
        <f t="shared" si="29"/>
        <v>0.30769230769230771</v>
      </c>
      <c r="H99" s="2">
        <v>20</v>
      </c>
      <c r="I99" s="3">
        <f t="shared" si="30"/>
        <v>0.38461538461538464</v>
      </c>
      <c r="J99" s="2">
        <v>15</v>
      </c>
      <c r="K99" s="3">
        <f t="shared" si="31"/>
        <v>0.28846153846153844</v>
      </c>
      <c r="L99" s="2">
        <v>1</v>
      </c>
      <c r="M99" s="3">
        <f t="shared" si="32"/>
        <v>1.9230769230769232E-2</v>
      </c>
      <c r="N99" s="2">
        <f t="shared" si="33"/>
        <v>36</v>
      </c>
      <c r="O99" s="12">
        <f t="shared" si="34"/>
        <v>0.69230769230769229</v>
      </c>
    </row>
    <row r="100" spans="1:15" ht="47.25" x14ac:dyDescent="0.25">
      <c r="A100" s="11">
        <v>26</v>
      </c>
      <c r="B100" s="41" t="s">
        <v>222</v>
      </c>
      <c r="C100" s="2">
        <v>52</v>
      </c>
      <c r="D100" s="2">
        <v>52</v>
      </c>
      <c r="E100" s="4">
        <f t="shared" si="28"/>
        <v>1</v>
      </c>
      <c r="F100" s="2">
        <v>16</v>
      </c>
      <c r="G100" s="3">
        <f t="shared" si="29"/>
        <v>0.30769230769230771</v>
      </c>
      <c r="H100" s="2">
        <v>16</v>
      </c>
      <c r="I100" s="3">
        <f t="shared" si="30"/>
        <v>0.30769230769230771</v>
      </c>
      <c r="J100" s="2">
        <v>20</v>
      </c>
      <c r="K100" s="3">
        <f t="shared" si="31"/>
        <v>0.38461538461538464</v>
      </c>
      <c r="L100" s="2">
        <v>0</v>
      </c>
      <c r="M100" s="3">
        <f t="shared" si="32"/>
        <v>0</v>
      </c>
      <c r="N100" s="2">
        <f t="shared" si="33"/>
        <v>32</v>
      </c>
      <c r="O100" s="12">
        <f t="shared" si="34"/>
        <v>0.61538461538461542</v>
      </c>
    </row>
    <row r="101" spans="1:15" ht="63" x14ac:dyDescent="0.25">
      <c r="A101" s="11">
        <v>27</v>
      </c>
      <c r="B101" s="41" t="s">
        <v>214</v>
      </c>
      <c r="C101" s="2">
        <v>52</v>
      </c>
      <c r="D101" s="2">
        <v>52</v>
      </c>
      <c r="E101" s="4">
        <f t="shared" si="28"/>
        <v>1</v>
      </c>
      <c r="F101" s="2">
        <v>18</v>
      </c>
      <c r="G101" s="3">
        <f t="shared" si="29"/>
        <v>0.34615384615384615</v>
      </c>
      <c r="H101" s="2">
        <v>23</v>
      </c>
      <c r="I101" s="3">
        <f t="shared" si="30"/>
        <v>0.44230769230769229</v>
      </c>
      <c r="J101" s="2">
        <v>11</v>
      </c>
      <c r="K101" s="3">
        <f t="shared" si="31"/>
        <v>0.21153846153846154</v>
      </c>
      <c r="L101" s="2">
        <v>0</v>
      </c>
      <c r="M101" s="3">
        <f t="shared" si="32"/>
        <v>0</v>
      </c>
      <c r="N101" s="2">
        <f t="shared" si="33"/>
        <v>41</v>
      </c>
      <c r="O101" s="12">
        <f t="shared" si="34"/>
        <v>0.78846153846153844</v>
      </c>
    </row>
    <row r="102" spans="1:15" ht="47.25" x14ac:dyDescent="0.25">
      <c r="A102" s="11">
        <v>28</v>
      </c>
      <c r="B102" s="41" t="s">
        <v>65</v>
      </c>
      <c r="C102" s="2">
        <v>52</v>
      </c>
      <c r="D102" s="2">
        <v>52</v>
      </c>
      <c r="E102" s="4">
        <f t="shared" si="28"/>
        <v>1</v>
      </c>
      <c r="F102" s="2">
        <v>27</v>
      </c>
      <c r="G102" s="3">
        <f t="shared" si="29"/>
        <v>0.51923076923076927</v>
      </c>
      <c r="H102" s="2">
        <v>18</v>
      </c>
      <c r="I102" s="3">
        <f t="shared" si="30"/>
        <v>0.34615384615384615</v>
      </c>
      <c r="J102" s="2">
        <v>6</v>
      </c>
      <c r="K102" s="3">
        <f t="shared" si="31"/>
        <v>0.11538461538461539</v>
      </c>
      <c r="L102" s="2">
        <v>1</v>
      </c>
      <c r="M102" s="3">
        <f t="shared" si="32"/>
        <v>1.9230769230769232E-2</v>
      </c>
      <c r="N102" s="2">
        <f t="shared" si="33"/>
        <v>45</v>
      </c>
      <c r="O102" s="12">
        <f t="shared" si="34"/>
        <v>0.86538461538461542</v>
      </c>
    </row>
    <row r="103" spans="1:15" ht="47.25" x14ac:dyDescent="0.25">
      <c r="A103" s="11">
        <v>29</v>
      </c>
      <c r="B103" s="41" t="s">
        <v>71</v>
      </c>
      <c r="C103" s="2">
        <v>52</v>
      </c>
      <c r="D103" s="2">
        <v>52</v>
      </c>
      <c r="E103" s="4">
        <f t="shared" si="28"/>
        <v>1</v>
      </c>
      <c r="F103" s="2">
        <v>18</v>
      </c>
      <c r="G103" s="3">
        <f t="shared" si="29"/>
        <v>0.34615384615384615</v>
      </c>
      <c r="H103" s="2">
        <v>23</v>
      </c>
      <c r="I103" s="3">
        <f t="shared" si="30"/>
        <v>0.44230769230769229</v>
      </c>
      <c r="J103" s="2">
        <v>11</v>
      </c>
      <c r="K103" s="3">
        <f t="shared" si="31"/>
        <v>0.21153846153846154</v>
      </c>
      <c r="L103" s="2">
        <v>0</v>
      </c>
      <c r="M103" s="3">
        <f t="shared" si="32"/>
        <v>0</v>
      </c>
      <c r="N103" s="2">
        <f t="shared" si="33"/>
        <v>41</v>
      </c>
      <c r="O103" s="12">
        <f t="shared" si="34"/>
        <v>0.78846153846153844</v>
      </c>
    </row>
    <row r="104" spans="1:15" ht="15.75" x14ac:dyDescent="0.25">
      <c r="A104" s="11">
        <v>30</v>
      </c>
      <c r="B104" s="41" t="s">
        <v>32</v>
      </c>
      <c r="C104" s="2">
        <v>52</v>
      </c>
      <c r="D104" s="2">
        <v>52</v>
      </c>
      <c r="E104" s="4">
        <f t="shared" si="28"/>
        <v>1</v>
      </c>
      <c r="F104" s="2">
        <v>41</v>
      </c>
      <c r="G104" s="3">
        <f t="shared" si="29"/>
        <v>0.78846153846153844</v>
      </c>
      <c r="H104" s="2">
        <v>10</v>
      </c>
      <c r="I104" s="3">
        <f t="shared" si="30"/>
        <v>0.19230769230769232</v>
      </c>
      <c r="J104" s="2">
        <v>1</v>
      </c>
      <c r="K104" s="3">
        <f t="shared" si="31"/>
        <v>1.9230769230769232E-2</v>
      </c>
      <c r="L104" s="2">
        <v>0</v>
      </c>
      <c r="M104" s="3">
        <f t="shared" si="32"/>
        <v>0</v>
      </c>
      <c r="N104" s="2">
        <f t="shared" si="33"/>
        <v>51</v>
      </c>
      <c r="O104" s="12">
        <f t="shared" si="34"/>
        <v>0.98076923076923073</v>
      </c>
    </row>
    <row r="105" spans="1:15" ht="15.75" x14ac:dyDescent="0.25">
      <c r="A105" s="11">
        <v>31</v>
      </c>
      <c r="B105" s="41" t="s">
        <v>64</v>
      </c>
      <c r="C105" s="2">
        <v>52</v>
      </c>
      <c r="D105" s="2">
        <v>52</v>
      </c>
      <c r="E105" s="4">
        <f t="shared" si="28"/>
        <v>1</v>
      </c>
      <c r="F105" s="2">
        <v>27</v>
      </c>
      <c r="G105" s="3">
        <f t="shared" si="29"/>
        <v>0.51923076923076927</v>
      </c>
      <c r="H105" s="2">
        <v>18</v>
      </c>
      <c r="I105" s="3">
        <f t="shared" si="30"/>
        <v>0.34615384615384615</v>
      </c>
      <c r="J105" s="2">
        <v>6</v>
      </c>
      <c r="K105" s="3">
        <f t="shared" si="31"/>
        <v>0.11538461538461539</v>
      </c>
      <c r="L105" s="2">
        <v>1</v>
      </c>
      <c r="M105" s="3">
        <f t="shared" si="32"/>
        <v>1.9230769230769232E-2</v>
      </c>
      <c r="N105" s="2">
        <f t="shared" si="33"/>
        <v>45</v>
      </c>
      <c r="O105" s="12">
        <f t="shared" si="34"/>
        <v>0.86538461538461542</v>
      </c>
    </row>
    <row r="106" spans="1:15" ht="15.75" x14ac:dyDescent="0.25">
      <c r="A106" s="11">
        <v>32</v>
      </c>
      <c r="B106" s="41" t="s">
        <v>78</v>
      </c>
      <c r="C106" s="2">
        <v>52</v>
      </c>
      <c r="D106" s="2">
        <v>52</v>
      </c>
      <c r="E106" s="4">
        <f t="shared" si="28"/>
        <v>1</v>
      </c>
      <c r="F106" s="2">
        <v>18</v>
      </c>
      <c r="G106" s="3">
        <f t="shared" si="29"/>
        <v>0.34615384615384615</v>
      </c>
      <c r="H106" s="2">
        <v>23</v>
      </c>
      <c r="I106" s="3">
        <f t="shared" si="30"/>
        <v>0.44230769230769229</v>
      </c>
      <c r="J106" s="2">
        <v>11</v>
      </c>
      <c r="K106" s="3">
        <f t="shared" si="31"/>
        <v>0.21153846153846154</v>
      </c>
      <c r="L106" s="2">
        <v>0</v>
      </c>
      <c r="M106" s="3">
        <f t="shared" si="32"/>
        <v>0</v>
      </c>
      <c r="N106" s="2">
        <f t="shared" si="33"/>
        <v>41</v>
      </c>
      <c r="O106" s="12">
        <f t="shared" si="34"/>
        <v>0.78846153846153844</v>
      </c>
    </row>
    <row r="107" spans="1:15" ht="15.75" x14ac:dyDescent="0.25">
      <c r="A107" s="11">
        <v>33</v>
      </c>
      <c r="B107" s="41" t="s">
        <v>70</v>
      </c>
      <c r="C107" s="2">
        <v>52</v>
      </c>
      <c r="D107" s="2">
        <v>52</v>
      </c>
      <c r="E107" s="4">
        <f t="shared" si="28"/>
        <v>1</v>
      </c>
      <c r="F107" s="2">
        <v>41</v>
      </c>
      <c r="G107" s="3">
        <f t="shared" si="29"/>
        <v>0.78846153846153844</v>
      </c>
      <c r="H107" s="2">
        <v>10</v>
      </c>
      <c r="I107" s="3">
        <f t="shared" si="30"/>
        <v>0.19230769230769232</v>
      </c>
      <c r="J107" s="2">
        <v>1</v>
      </c>
      <c r="K107" s="3">
        <f t="shared" si="31"/>
        <v>1.9230769230769232E-2</v>
      </c>
      <c r="L107" s="2">
        <v>0</v>
      </c>
      <c r="M107" s="3">
        <f t="shared" si="32"/>
        <v>0</v>
      </c>
      <c r="N107" s="2">
        <f t="shared" si="33"/>
        <v>51</v>
      </c>
      <c r="O107" s="12">
        <f t="shared" si="34"/>
        <v>0.98076923076923073</v>
      </c>
    </row>
    <row r="108" spans="1:15" ht="15.75" x14ac:dyDescent="0.25">
      <c r="A108" s="11">
        <v>34</v>
      </c>
      <c r="B108" s="41" t="s">
        <v>28</v>
      </c>
      <c r="C108" s="2">
        <v>52</v>
      </c>
      <c r="D108" s="2">
        <v>52</v>
      </c>
      <c r="E108" s="4">
        <f t="shared" si="28"/>
        <v>1</v>
      </c>
      <c r="F108" s="2">
        <v>29</v>
      </c>
      <c r="G108" s="3">
        <f t="shared" si="29"/>
        <v>0.55769230769230771</v>
      </c>
      <c r="H108" s="2">
        <v>20</v>
      </c>
      <c r="I108" s="3">
        <f t="shared" si="30"/>
        <v>0.38461538461538464</v>
      </c>
      <c r="J108" s="2">
        <v>3</v>
      </c>
      <c r="K108" s="3">
        <f t="shared" si="31"/>
        <v>5.7692307692307696E-2</v>
      </c>
      <c r="L108" s="2">
        <v>0</v>
      </c>
      <c r="M108" s="3">
        <f t="shared" si="32"/>
        <v>0</v>
      </c>
      <c r="N108" s="2">
        <f t="shared" si="33"/>
        <v>49</v>
      </c>
      <c r="O108" s="12">
        <f t="shared" si="34"/>
        <v>0.94230769230769229</v>
      </c>
    </row>
    <row r="109" spans="1:15" ht="15.75" x14ac:dyDescent="0.25">
      <c r="A109" s="11">
        <v>35</v>
      </c>
      <c r="B109" s="41" t="s">
        <v>23</v>
      </c>
      <c r="C109" s="2">
        <v>52</v>
      </c>
      <c r="D109" s="2">
        <v>52</v>
      </c>
      <c r="E109" s="4">
        <f t="shared" ref="E109:E126" si="35">D109/C109</f>
        <v>1</v>
      </c>
      <c r="F109" s="2">
        <v>52</v>
      </c>
      <c r="G109" s="3">
        <f t="shared" ref="G109:G126" si="36">F109/C109</f>
        <v>1</v>
      </c>
      <c r="H109" s="2">
        <v>0</v>
      </c>
      <c r="I109" s="3">
        <f t="shared" ref="I109:I126" si="37">H109/C109</f>
        <v>0</v>
      </c>
      <c r="J109" s="2">
        <v>0</v>
      </c>
      <c r="K109" s="3">
        <f t="shared" ref="K109:K126" si="38">J109/C109</f>
        <v>0</v>
      </c>
      <c r="L109" s="2">
        <v>0</v>
      </c>
      <c r="M109" s="3">
        <f t="shared" ref="M109:M126" si="39">L109/C109</f>
        <v>0</v>
      </c>
      <c r="N109" s="2">
        <f t="shared" ref="N109:N126" si="40">SUM(F109,H109)</f>
        <v>52</v>
      </c>
      <c r="O109" s="12">
        <f t="shared" ref="O109:O126" si="41">N109/C109</f>
        <v>1</v>
      </c>
    </row>
    <row r="110" spans="1:15" ht="15.75" x14ac:dyDescent="0.25">
      <c r="A110" s="11">
        <v>36</v>
      </c>
      <c r="B110" s="41" t="s">
        <v>17</v>
      </c>
      <c r="C110" s="2">
        <v>52</v>
      </c>
      <c r="D110" s="2">
        <v>52</v>
      </c>
      <c r="E110" s="4">
        <f t="shared" si="35"/>
        <v>1</v>
      </c>
      <c r="F110" s="2">
        <v>52</v>
      </c>
      <c r="G110" s="3">
        <f t="shared" si="36"/>
        <v>1</v>
      </c>
      <c r="H110" s="2">
        <v>0</v>
      </c>
      <c r="I110" s="3">
        <f t="shared" si="37"/>
        <v>0</v>
      </c>
      <c r="J110" s="2">
        <v>0</v>
      </c>
      <c r="K110" s="3">
        <f t="shared" si="38"/>
        <v>0</v>
      </c>
      <c r="L110" s="2">
        <v>0</v>
      </c>
      <c r="M110" s="3">
        <f t="shared" si="39"/>
        <v>0</v>
      </c>
      <c r="N110" s="2">
        <f t="shared" si="40"/>
        <v>52</v>
      </c>
      <c r="O110" s="12">
        <f t="shared" si="41"/>
        <v>1</v>
      </c>
    </row>
    <row r="111" spans="1:15" ht="67.5" customHeight="1" x14ac:dyDescent="0.25">
      <c r="A111" s="11">
        <v>37</v>
      </c>
      <c r="B111" s="41" t="s">
        <v>223</v>
      </c>
      <c r="C111" s="2">
        <v>52</v>
      </c>
      <c r="D111" s="2">
        <v>52</v>
      </c>
      <c r="E111" s="4">
        <f t="shared" si="35"/>
        <v>1</v>
      </c>
      <c r="F111" s="2">
        <v>15</v>
      </c>
      <c r="G111" s="3">
        <f t="shared" si="36"/>
        <v>0.28846153846153844</v>
      </c>
      <c r="H111" s="2">
        <v>18</v>
      </c>
      <c r="I111" s="3">
        <f t="shared" si="37"/>
        <v>0.34615384615384615</v>
      </c>
      <c r="J111" s="2">
        <v>19</v>
      </c>
      <c r="K111" s="3">
        <f t="shared" si="38"/>
        <v>0.36538461538461536</v>
      </c>
      <c r="L111" s="2">
        <v>0</v>
      </c>
      <c r="M111" s="3">
        <f t="shared" si="39"/>
        <v>0</v>
      </c>
      <c r="N111" s="2">
        <f t="shared" si="40"/>
        <v>33</v>
      </c>
      <c r="O111" s="12">
        <f t="shared" si="41"/>
        <v>0.63461538461538458</v>
      </c>
    </row>
    <row r="112" spans="1:15" ht="16.5" thickBot="1" x14ac:dyDescent="0.3">
      <c r="A112" s="13">
        <v>38</v>
      </c>
      <c r="B112" s="129" t="s">
        <v>54</v>
      </c>
      <c r="C112" s="14">
        <v>52</v>
      </c>
      <c r="D112" s="14">
        <v>52</v>
      </c>
      <c r="E112" s="15">
        <f t="shared" si="35"/>
        <v>1</v>
      </c>
      <c r="F112" s="14">
        <v>28</v>
      </c>
      <c r="G112" s="16">
        <f t="shared" si="36"/>
        <v>0.53846153846153844</v>
      </c>
      <c r="H112" s="14">
        <v>15</v>
      </c>
      <c r="I112" s="16">
        <f t="shared" si="37"/>
        <v>0.28846153846153844</v>
      </c>
      <c r="J112" s="14">
        <v>9</v>
      </c>
      <c r="K112" s="16">
        <f t="shared" si="38"/>
        <v>0.17307692307692307</v>
      </c>
      <c r="L112" s="14">
        <v>0</v>
      </c>
      <c r="M112" s="16">
        <f t="shared" si="39"/>
        <v>0</v>
      </c>
      <c r="N112" s="14">
        <f t="shared" si="40"/>
        <v>43</v>
      </c>
      <c r="O112" s="17">
        <f t="shared" si="41"/>
        <v>0.82692307692307687</v>
      </c>
    </row>
    <row r="113" spans="1:15" ht="47.25" x14ac:dyDescent="0.25">
      <c r="A113" s="18">
        <v>39</v>
      </c>
      <c r="B113" s="41" t="s">
        <v>117</v>
      </c>
      <c r="C113" s="187">
        <v>67</v>
      </c>
      <c r="D113" s="187">
        <v>67</v>
      </c>
      <c r="E113" s="189">
        <f t="shared" si="35"/>
        <v>1</v>
      </c>
      <c r="F113" s="187">
        <v>40</v>
      </c>
      <c r="G113" s="191">
        <f t="shared" si="36"/>
        <v>0.59701492537313428</v>
      </c>
      <c r="H113" s="187">
        <v>9</v>
      </c>
      <c r="I113" s="191">
        <f t="shared" si="37"/>
        <v>0.13432835820895522</v>
      </c>
      <c r="J113" s="187">
        <v>18</v>
      </c>
      <c r="K113" s="191">
        <f t="shared" si="38"/>
        <v>0.26865671641791045</v>
      </c>
      <c r="L113" s="187">
        <v>0</v>
      </c>
      <c r="M113" s="191">
        <f t="shared" si="39"/>
        <v>0</v>
      </c>
      <c r="N113" s="187">
        <f t="shared" si="40"/>
        <v>49</v>
      </c>
      <c r="O113" s="197">
        <f t="shared" si="41"/>
        <v>0.73134328358208955</v>
      </c>
    </row>
    <row r="114" spans="1:15" ht="47.25" x14ac:dyDescent="0.25">
      <c r="A114" s="11">
        <v>40</v>
      </c>
      <c r="B114" s="125" t="s">
        <v>116</v>
      </c>
      <c r="C114" s="2">
        <v>67</v>
      </c>
      <c r="D114" s="2">
        <v>67</v>
      </c>
      <c r="E114" s="188">
        <f t="shared" si="35"/>
        <v>1</v>
      </c>
      <c r="F114" s="186">
        <v>32</v>
      </c>
      <c r="G114" s="190">
        <f t="shared" si="36"/>
        <v>0.47761194029850745</v>
      </c>
      <c r="H114" s="186">
        <v>19</v>
      </c>
      <c r="I114" s="190">
        <f t="shared" si="37"/>
        <v>0.28358208955223879</v>
      </c>
      <c r="J114" s="186">
        <v>16</v>
      </c>
      <c r="K114" s="190">
        <f t="shared" si="38"/>
        <v>0.23880597014925373</v>
      </c>
      <c r="L114" s="186">
        <v>0</v>
      </c>
      <c r="M114" s="190">
        <f t="shared" si="39"/>
        <v>0</v>
      </c>
      <c r="N114" s="186">
        <f t="shared" si="40"/>
        <v>51</v>
      </c>
      <c r="O114" s="196">
        <f t="shared" si="41"/>
        <v>0.76119402985074625</v>
      </c>
    </row>
    <row r="115" spans="1:15" ht="31.5" x14ac:dyDescent="0.25">
      <c r="A115" s="11">
        <v>41</v>
      </c>
      <c r="B115" s="41" t="s">
        <v>228</v>
      </c>
      <c r="C115" s="2">
        <v>67</v>
      </c>
      <c r="D115" s="2">
        <v>67</v>
      </c>
      <c r="E115" s="188">
        <f t="shared" si="35"/>
        <v>1</v>
      </c>
      <c r="F115" s="2">
        <v>40</v>
      </c>
      <c r="G115" s="190">
        <f t="shared" si="36"/>
        <v>0.59701492537313428</v>
      </c>
      <c r="H115" s="2">
        <v>9</v>
      </c>
      <c r="I115" s="190">
        <f t="shared" si="37"/>
        <v>0.13432835820895522</v>
      </c>
      <c r="J115" s="2">
        <v>18</v>
      </c>
      <c r="K115" s="190">
        <f t="shared" si="38"/>
        <v>0.26865671641791045</v>
      </c>
      <c r="L115" s="2">
        <v>0</v>
      </c>
      <c r="M115" s="190">
        <f t="shared" si="39"/>
        <v>0</v>
      </c>
      <c r="N115" s="186">
        <f t="shared" si="40"/>
        <v>49</v>
      </c>
      <c r="O115" s="196">
        <f t="shared" si="41"/>
        <v>0.73134328358208955</v>
      </c>
    </row>
    <row r="116" spans="1:15" ht="47.25" x14ac:dyDescent="0.25">
      <c r="A116" s="11">
        <v>42</v>
      </c>
      <c r="B116" s="41" t="s">
        <v>68</v>
      </c>
      <c r="C116" s="2">
        <v>67</v>
      </c>
      <c r="D116" s="2">
        <v>67</v>
      </c>
      <c r="E116" s="188">
        <f t="shared" si="35"/>
        <v>1</v>
      </c>
      <c r="F116" s="2">
        <v>32</v>
      </c>
      <c r="G116" s="190">
        <f t="shared" si="36"/>
        <v>0.47761194029850745</v>
      </c>
      <c r="H116" s="2">
        <v>19</v>
      </c>
      <c r="I116" s="190">
        <f t="shared" si="37"/>
        <v>0.28358208955223879</v>
      </c>
      <c r="J116" s="2">
        <v>16</v>
      </c>
      <c r="K116" s="190">
        <f t="shared" si="38"/>
        <v>0.23880597014925373</v>
      </c>
      <c r="L116" s="2">
        <v>0</v>
      </c>
      <c r="M116" s="190">
        <f t="shared" si="39"/>
        <v>0</v>
      </c>
      <c r="N116" s="186">
        <f t="shared" si="40"/>
        <v>51</v>
      </c>
      <c r="O116" s="196">
        <f t="shared" si="41"/>
        <v>0.76119402985074625</v>
      </c>
    </row>
    <row r="117" spans="1:15" ht="47.25" x14ac:dyDescent="0.25">
      <c r="A117" s="11">
        <v>43</v>
      </c>
      <c r="B117" s="41" t="s">
        <v>59</v>
      </c>
      <c r="C117" s="2">
        <v>67</v>
      </c>
      <c r="D117" s="2">
        <v>67</v>
      </c>
      <c r="E117" s="4">
        <f t="shared" si="35"/>
        <v>1</v>
      </c>
      <c r="F117" s="2">
        <v>39</v>
      </c>
      <c r="G117" s="3">
        <f t="shared" si="36"/>
        <v>0.58208955223880599</v>
      </c>
      <c r="H117" s="2">
        <v>17</v>
      </c>
      <c r="I117" s="3">
        <f t="shared" si="37"/>
        <v>0.2537313432835821</v>
      </c>
      <c r="J117" s="2">
        <v>11</v>
      </c>
      <c r="K117" s="3">
        <f t="shared" si="38"/>
        <v>0.16417910447761194</v>
      </c>
      <c r="L117" s="2">
        <v>0</v>
      </c>
      <c r="M117" s="3">
        <f t="shared" si="39"/>
        <v>0</v>
      </c>
      <c r="N117" s="2">
        <f t="shared" si="40"/>
        <v>56</v>
      </c>
      <c r="O117" s="3">
        <f t="shared" si="41"/>
        <v>0.83582089552238803</v>
      </c>
    </row>
    <row r="118" spans="1:15" ht="31.5" x14ac:dyDescent="0.25">
      <c r="A118" s="11">
        <v>44</v>
      </c>
      <c r="B118" s="41" t="s">
        <v>139</v>
      </c>
      <c r="C118" s="2">
        <v>67</v>
      </c>
      <c r="D118" s="2">
        <v>67</v>
      </c>
      <c r="E118" s="4">
        <f t="shared" si="35"/>
        <v>1</v>
      </c>
      <c r="F118" s="2">
        <v>50</v>
      </c>
      <c r="G118" s="3">
        <f t="shared" si="36"/>
        <v>0.74626865671641796</v>
      </c>
      <c r="H118" s="2">
        <v>16</v>
      </c>
      <c r="I118" s="3">
        <f t="shared" si="37"/>
        <v>0.23880597014925373</v>
      </c>
      <c r="J118" s="2">
        <v>1</v>
      </c>
      <c r="K118" s="3">
        <f t="shared" si="38"/>
        <v>1.4925373134328358E-2</v>
      </c>
      <c r="L118" s="2">
        <v>0</v>
      </c>
      <c r="M118" s="3">
        <f t="shared" si="39"/>
        <v>0</v>
      </c>
      <c r="N118" s="2">
        <f t="shared" si="40"/>
        <v>66</v>
      </c>
      <c r="O118" s="3">
        <f t="shared" si="41"/>
        <v>0.9850746268656716</v>
      </c>
    </row>
    <row r="119" spans="1:15" ht="47.25" x14ac:dyDescent="0.25">
      <c r="A119" s="11">
        <v>45</v>
      </c>
      <c r="B119" s="41" t="s">
        <v>58</v>
      </c>
      <c r="C119" s="2">
        <v>67</v>
      </c>
      <c r="D119" s="2">
        <v>67</v>
      </c>
      <c r="E119" s="4">
        <f t="shared" si="35"/>
        <v>1</v>
      </c>
      <c r="F119" s="2">
        <v>40</v>
      </c>
      <c r="G119" s="3">
        <f t="shared" si="36"/>
        <v>0.59701492537313428</v>
      </c>
      <c r="H119" s="2">
        <v>9</v>
      </c>
      <c r="I119" s="3">
        <f t="shared" si="37"/>
        <v>0.13432835820895522</v>
      </c>
      <c r="J119" s="2">
        <v>18</v>
      </c>
      <c r="K119" s="3">
        <f t="shared" si="38"/>
        <v>0.26865671641791045</v>
      </c>
      <c r="L119" s="2">
        <v>0</v>
      </c>
      <c r="M119" s="3">
        <f t="shared" si="39"/>
        <v>0</v>
      </c>
      <c r="N119" s="2">
        <f t="shared" si="40"/>
        <v>49</v>
      </c>
      <c r="O119" s="3">
        <f t="shared" si="41"/>
        <v>0.73134328358208955</v>
      </c>
    </row>
    <row r="120" spans="1:15" ht="15.75" x14ac:dyDescent="0.25">
      <c r="A120" s="11">
        <v>46</v>
      </c>
      <c r="B120" s="41" t="s">
        <v>67</v>
      </c>
      <c r="C120" s="2">
        <v>67</v>
      </c>
      <c r="D120" s="2">
        <v>67</v>
      </c>
      <c r="E120" s="188">
        <f t="shared" si="35"/>
        <v>1</v>
      </c>
      <c r="F120" s="2">
        <v>32</v>
      </c>
      <c r="G120" s="190">
        <f t="shared" si="36"/>
        <v>0.47761194029850745</v>
      </c>
      <c r="H120" s="2">
        <v>19</v>
      </c>
      <c r="I120" s="190">
        <f t="shared" si="37"/>
        <v>0.28358208955223879</v>
      </c>
      <c r="J120" s="2">
        <v>16</v>
      </c>
      <c r="K120" s="190">
        <f t="shared" si="38"/>
        <v>0.23880597014925373</v>
      </c>
      <c r="L120" s="2">
        <v>0</v>
      </c>
      <c r="M120" s="190">
        <f t="shared" si="39"/>
        <v>0</v>
      </c>
      <c r="N120" s="2">
        <f t="shared" si="40"/>
        <v>51</v>
      </c>
      <c r="O120" s="196">
        <f t="shared" si="41"/>
        <v>0.76119402985074625</v>
      </c>
    </row>
    <row r="121" spans="1:15" ht="15.75" x14ac:dyDescent="0.25">
      <c r="A121" s="11">
        <v>47</v>
      </c>
      <c r="B121" s="41" t="s">
        <v>101</v>
      </c>
      <c r="C121" s="2">
        <v>67</v>
      </c>
      <c r="D121" s="2">
        <v>67</v>
      </c>
      <c r="E121" s="188">
        <f t="shared" si="35"/>
        <v>1</v>
      </c>
      <c r="F121" s="2">
        <v>39</v>
      </c>
      <c r="G121" s="190">
        <f t="shared" si="36"/>
        <v>0.58208955223880599</v>
      </c>
      <c r="H121" s="2">
        <v>17</v>
      </c>
      <c r="I121" s="190">
        <f t="shared" si="37"/>
        <v>0.2537313432835821</v>
      </c>
      <c r="J121" s="2">
        <v>11</v>
      </c>
      <c r="K121" s="190">
        <f t="shared" si="38"/>
        <v>0.16417910447761194</v>
      </c>
      <c r="L121" s="2">
        <v>0</v>
      </c>
      <c r="M121" s="190">
        <f t="shared" si="39"/>
        <v>0</v>
      </c>
      <c r="N121" s="2">
        <f t="shared" si="40"/>
        <v>56</v>
      </c>
      <c r="O121" s="196">
        <f t="shared" si="41"/>
        <v>0.83582089552238803</v>
      </c>
    </row>
    <row r="122" spans="1:15" ht="15.75" x14ac:dyDescent="0.25">
      <c r="A122" s="11">
        <v>48</v>
      </c>
      <c r="B122" s="41" t="s">
        <v>17</v>
      </c>
      <c r="C122" s="2">
        <v>67</v>
      </c>
      <c r="D122" s="2">
        <v>67</v>
      </c>
      <c r="E122" s="4">
        <f t="shared" si="35"/>
        <v>1</v>
      </c>
      <c r="F122" s="2">
        <v>53</v>
      </c>
      <c r="G122" s="3">
        <f t="shared" si="36"/>
        <v>0.79104477611940294</v>
      </c>
      <c r="H122" s="2">
        <v>9</v>
      </c>
      <c r="I122" s="3">
        <f t="shared" si="37"/>
        <v>0.13432835820895522</v>
      </c>
      <c r="J122" s="2">
        <v>5</v>
      </c>
      <c r="K122" s="3">
        <f t="shared" si="38"/>
        <v>7.4626865671641784E-2</v>
      </c>
      <c r="L122" s="2">
        <v>0</v>
      </c>
      <c r="M122" s="3">
        <f t="shared" si="39"/>
        <v>0</v>
      </c>
      <c r="N122" s="2">
        <f t="shared" si="40"/>
        <v>62</v>
      </c>
      <c r="O122" s="3">
        <f t="shared" si="41"/>
        <v>0.92537313432835822</v>
      </c>
    </row>
    <row r="123" spans="1:15" ht="63" x14ac:dyDescent="0.25">
      <c r="A123" s="11">
        <v>49</v>
      </c>
      <c r="B123" s="41" t="s">
        <v>231</v>
      </c>
      <c r="C123" s="276">
        <v>67</v>
      </c>
      <c r="D123" s="276">
        <v>67</v>
      </c>
      <c r="E123" s="278">
        <f t="shared" si="35"/>
        <v>1</v>
      </c>
      <c r="F123" s="276">
        <v>39</v>
      </c>
      <c r="G123" s="280">
        <f t="shared" si="36"/>
        <v>0.58208955223880599</v>
      </c>
      <c r="H123" s="276">
        <v>17</v>
      </c>
      <c r="I123" s="280">
        <f t="shared" si="37"/>
        <v>0.2537313432835821</v>
      </c>
      <c r="J123" s="276">
        <v>11</v>
      </c>
      <c r="K123" s="280">
        <f t="shared" si="38"/>
        <v>0.16417910447761194</v>
      </c>
      <c r="L123" s="276">
        <v>0</v>
      </c>
      <c r="M123" s="280">
        <f t="shared" si="39"/>
        <v>0</v>
      </c>
      <c r="N123" s="276">
        <f t="shared" si="40"/>
        <v>56</v>
      </c>
      <c r="O123" s="280">
        <f t="shared" si="41"/>
        <v>0.83582089552238803</v>
      </c>
    </row>
    <row r="124" spans="1:15" ht="47.25" x14ac:dyDescent="0.25">
      <c r="A124" s="11">
        <v>50</v>
      </c>
      <c r="B124" s="41" t="s">
        <v>230</v>
      </c>
      <c r="C124" s="286"/>
      <c r="D124" s="286"/>
      <c r="E124" s="287"/>
      <c r="F124" s="286"/>
      <c r="G124" s="288"/>
      <c r="H124" s="286"/>
      <c r="I124" s="288"/>
      <c r="J124" s="286"/>
      <c r="K124" s="288"/>
      <c r="L124" s="286"/>
      <c r="M124" s="288"/>
      <c r="N124" s="286"/>
      <c r="O124" s="288"/>
    </row>
    <row r="125" spans="1:15" ht="47.25" x14ac:dyDescent="0.25">
      <c r="A125" s="11">
        <v>51</v>
      </c>
      <c r="B125" s="41" t="s">
        <v>229</v>
      </c>
      <c r="C125" s="277"/>
      <c r="D125" s="277"/>
      <c r="E125" s="279"/>
      <c r="F125" s="277"/>
      <c r="G125" s="281"/>
      <c r="H125" s="277"/>
      <c r="I125" s="281"/>
      <c r="J125" s="277"/>
      <c r="K125" s="281"/>
      <c r="L125" s="277"/>
      <c r="M125" s="281"/>
      <c r="N125" s="277"/>
      <c r="O125" s="281"/>
    </row>
    <row r="126" spans="1:15" ht="16.5" thickBot="1" x14ac:dyDescent="0.3">
      <c r="A126" s="11">
        <v>52</v>
      </c>
      <c r="B126" s="41" t="s">
        <v>28</v>
      </c>
      <c r="C126" s="2">
        <v>67</v>
      </c>
      <c r="D126" s="2">
        <v>67</v>
      </c>
      <c r="E126" s="4">
        <f t="shared" si="35"/>
        <v>1</v>
      </c>
      <c r="F126" s="2">
        <v>41</v>
      </c>
      <c r="G126" s="3">
        <f t="shared" si="36"/>
        <v>0.61194029850746268</v>
      </c>
      <c r="H126" s="2">
        <v>23</v>
      </c>
      <c r="I126" s="3">
        <f t="shared" si="37"/>
        <v>0.34328358208955223</v>
      </c>
      <c r="J126" s="2">
        <v>3</v>
      </c>
      <c r="K126" s="3">
        <f t="shared" si="38"/>
        <v>4.4776119402985072E-2</v>
      </c>
      <c r="L126" s="2">
        <v>0</v>
      </c>
      <c r="M126" s="3">
        <f t="shared" si="39"/>
        <v>0</v>
      </c>
      <c r="N126" s="2">
        <f t="shared" si="40"/>
        <v>64</v>
      </c>
      <c r="O126" s="3">
        <f t="shared" si="41"/>
        <v>0.95522388059701491</v>
      </c>
    </row>
    <row r="127" spans="1:15" ht="16.5" thickBot="1" x14ac:dyDescent="0.3">
      <c r="A127" s="257" t="s">
        <v>15</v>
      </c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9"/>
    </row>
    <row r="128" spans="1:15" ht="126" x14ac:dyDescent="0.25">
      <c r="A128" s="2">
        <v>1</v>
      </c>
      <c r="B128" s="41" t="s">
        <v>221</v>
      </c>
      <c r="C128" s="2">
        <v>16</v>
      </c>
      <c r="D128" s="2">
        <v>16</v>
      </c>
      <c r="E128" s="3">
        <f t="shared" ref="E128" si="42">D128/C128</f>
        <v>1</v>
      </c>
      <c r="F128" s="2">
        <v>5</v>
      </c>
      <c r="G128" s="3">
        <f t="shared" ref="G128" si="43">F128/C128</f>
        <v>0.3125</v>
      </c>
      <c r="H128" s="2">
        <v>7</v>
      </c>
      <c r="I128" s="3">
        <f t="shared" ref="I128" si="44">H128/C128</f>
        <v>0.4375</v>
      </c>
      <c r="J128" s="2">
        <v>4</v>
      </c>
      <c r="K128" s="3">
        <f t="shared" ref="K128" si="45">J128/C128</f>
        <v>0.25</v>
      </c>
      <c r="L128" s="2">
        <v>0</v>
      </c>
      <c r="M128" s="3">
        <f t="shared" ref="M128" si="46">L128/C128</f>
        <v>0</v>
      </c>
      <c r="N128" s="2">
        <f t="shared" ref="N128" si="47">SUM(F128,H128)</f>
        <v>12</v>
      </c>
      <c r="O128" s="3">
        <f t="shared" ref="O128" si="48">N128/C128</f>
        <v>0.75</v>
      </c>
    </row>
    <row r="129" spans="1:15" ht="83.25" customHeight="1" x14ac:dyDescent="0.25">
      <c r="A129" s="25">
        <v>2</v>
      </c>
      <c r="B129" s="105" t="s">
        <v>217</v>
      </c>
      <c r="C129" s="25">
        <v>53</v>
      </c>
      <c r="D129" s="25">
        <v>53</v>
      </c>
      <c r="E129" s="27">
        <f>D129/C129</f>
        <v>1</v>
      </c>
      <c r="F129" s="25">
        <v>46</v>
      </c>
      <c r="G129" s="27">
        <f>F129/C129</f>
        <v>0.86792452830188682</v>
      </c>
      <c r="H129" s="25">
        <v>5</v>
      </c>
      <c r="I129" s="27">
        <f>H129/C129</f>
        <v>9.4339622641509441E-2</v>
      </c>
      <c r="J129" s="25">
        <v>0</v>
      </c>
      <c r="K129" s="27">
        <f>J129/C129</f>
        <v>0</v>
      </c>
      <c r="L129" s="25">
        <v>2</v>
      </c>
      <c r="M129" s="27">
        <f>L129/C129</f>
        <v>3.7735849056603772E-2</v>
      </c>
      <c r="N129" s="25">
        <f>SUM(F129,H129)</f>
        <v>51</v>
      </c>
      <c r="O129" s="27">
        <f>N129/C129</f>
        <v>0.96226415094339623</v>
      </c>
    </row>
    <row r="130" spans="1:15" ht="78.75" x14ac:dyDescent="0.25">
      <c r="A130" s="2">
        <v>3</v>
      </c>
      <c r="B130" s="41" t="s">
        <v>219</v>
      </c>
      <c r="C130" s="2">
        <v>16</v>
      </c>
      <c r="D130" s="2">
        <v>16</v>
      </c>
      <c r="E130" s="3">
        <f t="shared" ref="E130:E135" si="49">D130/C130</f>
        <v>1</v>
      </c>
      <c r="F130" s="2">
        <v>3</v>
      </c>
      <c r="G130" s="3">
        <f t="shared" ref="G130:G135" si="50">F130/C130</f>
        <v>0.1875</v>
      </c>
      <c r="H130" s="2">
        <v>5</v>
      </c>
      <c r="I130" s="3">
        <f t="shared" ref="I130:I135" si="51">H130/C130</f>
        <v>0.3125</v>
      </c>
      <c r="J130" s="2">
        <v>7</v>
      </c>
      <c r="K130" s="3">
        <f t="shared" ref="K130:K135" si="52">J130/C130</f>
        <v>0.4375</v>
      </c>
      <c r="L130" s="2">
        <v>1</v>
      </c>
      <c r="M130" s="3">
        <f t="shared" ref="M130:M135" si="53">L130/C130</f>
        <v>6.25E-2</v>
      </c>
      <c r="N130" s="2">
        <f t="shared" ref="N130:N135" si="54">SUM(F130,H130)</f>
        <v>8</v>
      </c>
      <c r="O130" s="3">
        <f t="shared" ref="O130:O135" si="55">N130/C130</f>
        <v>0.5</v>
      </c>
    </row>
    <row r="131" spans="1:15" ht="78.75" x14ac:dyDescent="0.25">
      <c r="A131" s="187">
        <v>4</v>
      </c>
      <c r="B131" s="105" t="s">
        <v>220</v>
      </c>
      <c r="C131" s="187">
        <v>16</v>
      </c>
      <c r="D131" s="187">
        <v>16</v>
      </c>
      <c r="E131" s="191">
        <f>D131/C131</f>
        <v>1</v>
      </c>
      <c r="F131" s="187">
        <v>4</v>
      </c>
      <c r="G131" s="191">
        <f>F131/C131</f>
        <v>0.25</v>
      </c>
      <c r="H131" s="187">
        <v>4</v>
      </c>
      <c r="I131" s="191">
        <f>H131/C131</f>
        <v>0.25</v>
      </c>
      <c r="J131" s="187">
        <v>11</v>
      </c>
      <c r="K131" s="191">
        <f>J131/C131</f>
        <v>0.6875</v>
      </c>
      <c r="L131" s="187">
        <v>0</v>
      </c>
      <c r="M131" s="191">
        <f>L131/C131</f>
        <v>0</v>
      </c>
      <c r="N131" s="187">
        <f>SUM(F131,H131)</f>
        <v>8</v>
      </c>
      <c r="O131" s="191">
        <f>N131/C131</f>
        <v>0.5</v>
      </c>
    </row>
    <row r="132" spans="1:15" ht="78.75" x14ac:dyDescent="0.25">
      <c r="A132" s="2">
        <v>5</v>
      </c>
      <c r="B132" s="217" t="s">
        <v>224</v>
      </c>
      <c r="C132" s="2">
        <v>52</v>
      </c>
      <c r="D132" s="2">
        <v>52</v>
      </c>
      <c r="E132" s="3">
        <f t="shared" ref="E132" si="56">D132/C132</f>
        <v>1</v>
      </c>
      <c r="F132" s="2">
        <v>22</v>
      </c>
      <c r="G132" s="3">
        <f t="shared" ref="G132" si="57">F132/C132</f>
        <v>0.42307692307692307</v>
      </c>
      <c r="H132" s="2">
        <v>13</v>
      </c>
      <c r="I132" s="3">
        <f t="shared" ref="I132" si="58">H132/C132</f>
        <v>0.25</v>
      </c>
      <c r="J132" s="2">
        <v>16</v>
      </c>
      <c r="K132" s="3">
        <f t="shared" ref="K132" si="59">J132/C132</f>
        <v>0.30769230769230771</v>
      </c>
      <c r="L132" s="2">
        <v>1</v>
      </c>
      <c r="M132" s="3">
        <f t="shared" ref="M132" si="60">L132/C132</f>
        <v>1.9230769230769232E-2</v>
      </c>
      <c r="N132" s="2">
        <f t="shared" ref="N132" si="61">SUM(F132,H132)</f>
        <v>35</v>
      </c>
      <c r="O132" s="3">
        <f t="shared" ref="O132" si="62">N132/C132</f>
        <v>0.67307692307692313</v>
      </c>
    </row>
    <row r="133" spans="1:15" ht="126" customHeight="1" x14ac:dyDescent="0.25">
      <c r="A133" s="2">
        <v>6</v>
      </c>
      <c r="B133" s="41" t="s">
        <v>225</v>
      </c>
      <c r="C133" s="2">
        <v>52</v>
      </c>
      <c r="D133" s="2">
        <v>52</v>
      </c>
      <c r="E133" s="3">
        <f t="shared" si="49"/>
        <v>1</v>
      </c>
      <c r="F133" s="2">
        <v>22</v>
      </c>
      <c r="G133" s="3">
        <f t="shared" si="50"/>
        <v>0.42307692307692307</v>
      </c>
      <c r="H133" s="2">
        <v>13</v>
      </c>
      <c r="I133" s="3">
        <f t="shared" si="51"/>
        <v>0.25</v>
      </c>
      <c r="J133" s="2">
        <v>16</v>
      </c>
      <c r="K133" s="3">
        <f t="shared" si="52"/>
        <v>0.30769230769230771</v>
      </c>
      <c r="L133" s="2">
        <v>1</v>
      </c>
      <c r="M133" s="3">
        <f t="shared" si="53"/>
        <v>1.9230769230769232E-2</v>
      </c>
      <c r="N133" s="2">
        <f t="shared" si="54"/>
        <v>35</v>
      </c>
      <c r="O133" s="3">
        <f t="shared" si="55"/>
        <v>0.67307692307692313</v>
      </c>
    </row>
    <row r="134" spans="1:15" ht="63" x14ac:dyDescent="0.25">
      <c r="A134" s="20">
        <v>7</v>
      </c>
      <c r="B134" s="41" t="s">
        <v>226</v>
      </c>
      <c r="C134" s="2">
        <v>67</v>
      </c>
      <c r="D134" s="2">
        <v>67</v>
      </c>
      <c r="E134" s="22">
        <f t="shared" si="49"/>
        <v>1</v>
      </c>
      <c r="F134" s="2">
        <v>36</v>
      </c>
      <c r="G134" s="22">
        <f t="shared" si="50"/>
        <v>0.53731343283582089</v>
      </c>
      <c r="H134" s="2">
        <v>14</v>
      </c>
      <c r="I134" s="22">
        <f t="shared" si="51"/>
        <v>0.20895522388059701</v>
      </c>
      <c r="J134" s="2">
        <v>17</v>
      </c>
      <c r="K134" s="22">
        <f t="shared" si="52"/>
        <v>0.2537313432835821</v>
      </c>
      <c r="L134" s="2">
        <v>0</v>
      </c>
      <c r="M134" s="22">
        <f t="shared" si="53"/>
        <v>0</v>
      </c>
      <c r="N134" s="20">
        <f t="shared" si="54"/>
        <v>50</v>
      </c>
      <c r="O134" s="22">
        <f t="shared" si="55"/>
        <v>0.74626865671641796</v>
      </c>
    </row>
    <row r="135" spans="1:15" ht="63.75" thickBot="1" x14ac:dyDescent="0.3">
      <c r="A135" s="14">
        <v>8</v>
      </c>
      <c r="B135" s="129" t="s">
        <v>227</v>
      </c>
      <c r="C135" s="14">
        <v>67</v>
      </c>
      <c r="D135" s="14">
        <v>67</v>
      </c>
      <c r="E135" s="16">
        <f t="shared" si="49"/>
        <v>1</v>
      </c>
      <c r="F135" s="14">
        <v>38</v>
      </c>
      <c r="G135" s="16">
        <f t="shared" si="50"/>
        <v>0.56716417910447758</v>
      </c>
      <c r="H135" s="14">
        <v>11</v>
      </c>
      <c r="I135" s="16">
        <f t="shared" si="51"/>
        <v>0.16417910447761194</v>
      </c>
      <c r="J135" s="14">
        <v>18</v>
      </c>
      <c r="K135" s="16">
        <f t="shared" si="52"/>
        <v>0.26865671641791045</v>
      </c>
      <c r="L135" s="14">
        <v>0</v>
      </c>
      <c r="M135" s="16">
        <f t="shared" si="53"/>
        <v>0</v>
      </c>
      <c r="N135" s="14">
        <f t="shared" si="54"/>
        <v>49</v>
      </c>
      <c r="O135" s="16">
        <f t="shared" si="55"/>
        <v>0.73134328358208955</v>
      </c>
    </row>
    <row r="136" spans="1:15" ht="16.5" thickBot="1" x14ac:dyDescent="0.3">
      <c r="A136" s="257" t="s">
        <v>16</v>
      </c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9"/>
    </row>
    <row r="137" spans="1:15" ht="15.75" x14ac:dyDescent="0.25">
      <c r="A137" s="25">
        <v>1</v>
      </c>
      <c r="B137" s="25" t="s">
        <v>16</v>
      </c>
      <c r="C137" s="25">
        <v>67</v>
      </c>
      <c r="D137" s="25">
        <v>67</v>
      </c>
      <c r="E137" s="27">
        <f>D137/C137</f>
        <v>1</v>
      </c>
      <c r="F137" s="25">
        <v>35</v>
      </c>
      <c r="G137" s="27">
        <f>F137/C137</f>
        <v>0.52238805970149249</v>
      </c>
      <c r="H137" s="25">
        <v>21</v>
      </c>
      <c r="I137" s="27">
        <f>H137/C137</f>
        <v>0.31343283582089554</v>
      </c>
      <c r="J137" s="25">
        <v>9</v>
      </c>
      <c r="K137" s="27">
        <f>J137/C137</f>
        <v>0.13432835820895522</v>
      </c>
      <c r="L137" s="25">
        <v>2</v>
      </c>
      <c r="M137" s="27">
        <f>L137/C137</f>
        <v>2.9850746268656716E-2</v>
      </c>
      <c r="N137" s="25">
        <f>SUM(F137,H137)</f>
        <v>56</v>
      </c>
      <c r="O137" s="107">
        <f>N137/C137</f>
        <v>0.83582089552238803</v>
      </c>
    </row>
  </sheetData>
  <mergeCells count="41">
    <mergeCell ref="M4:O4"/>
    <mergeCell ref="A6:A10"/>
    <mergeCell ref="B6:B10"/>
    <mergeCell ref="C6:C10"/>
    <mergeCell ref="D6:O6"/>
    <mergeCell ref="D7:E7"/>
    <mergeCell ref="F7:G7"/>
    <mergeCell ref="H7:I7"/>
    <mergeCell ref="J7:K7"/>
    <mergeCell ref="L7:M7"/>
    <mergeCell ref="N7:O7"/>
    <mergeCell ref="O8:O10"/>
    <mergeCell ref="D8:D10"/>
    <mergeCell ref="E8:E10"/>
    <mergeCell ref="F8:F10"/>
    <mergeCell ref="G8:G10"/>
    <mergeCell ref="A127:O127"/>
    <mergeCell ref="A136:O136"/>
    <mergeCell ref="M8:M10"/>
    <mergeCell ref="N8:N10"/>
    <mergeCell ref="A11:O11"/>
    <mergeCell ref="A12:O12"/>
    <mergeCell ref="A74:O74"/>
    <mergeCell ref="H8:H10"/>
    <mergeCell ref="I8:I10"/>
    <mergeCell ref="J8:J10"/>
    <mergeCell ref="K8:K10"/>
    <mergeCell ref="L8:L10"/>
    <mergeCell ref="C123:C125"/>
    <mergeCell ref="D123:D125"/>
    <mergeCell ref="E123:E125"/>
    <mergeCell ref="F123:F125"/>
    <mergeCell ref="G123:G125"/>
    <mergeCell ref="M123:M125"/>
    <mergeCell ref="N123:N125"/>
    <mergeCell ref="O123:O125"/>
    <mergeCell ref="H123:H125"/>
    <mergeCell ref="I123:I125"/>
    <mergeCell ref="J123:J125"/>
    <mergeCell ref="K123:K125"/>
    <mergeCell ref="L123:L125"/>
  </mergeCells>
  <pageMargins left="0.55118110236220474" right="0.3543307086614173" top="0.39370078740157483" bottom="0.39370078740157483" header="0" footer="0"/>
  <pageSetup paperSize="9" scale="29" orientation="landscape" r:id="rId1"/>
  <rowBreaks count="2" manualBreakCount="2">
    <brk id="73" max="16383" man="1"/>
    <brk id="1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7"/>
  <sheetViews>
    <sheetView view="pageBreakPreview" zoomScale="60" zoomScaleNormal="100" workbookViewId="0">
      <selection activeCell="I31" sqref="I31"/>
    </sheetView>
  </sheetViews>
  <sheetFormatPr defaultRowHeight="15" x14ac:dyDescent="0.25"/>
  <cols>
    <col min="1" max="1" width="5.140625" customWidth="1"/>
    <col min="2" max="2" width="29.28515625" customWidth="1"/>
    <col min="10" max="10" width="11" customWidth="1"/>
    <col min="11" max="11" width="12.28515625" customWidth="1"/>
    <col min="12" max="12" width="11.140625" customWidth="1"/>
    <col min="13" max="13" width="14.28515625" customWidth="1"/>
  </cols>
  <sheetData>
    <row r="1" spans="1:15" ht="18.75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94" t="s">
        <v>74</v>
      </c>
      <c r="N1" s="294"/>
      <c r="O1" s="294"/>
    </row>
    <row r="2" spans="1:1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8.75" x14ac:dyDescent="0.25">
      <c r="A3" s="295" t="s">
        <v>7</v>
      </c>
      <c r="B3" s="296" t="s">
        <v>8</v>
      </c>
      <c r="C3" s="297" t="s">
        <v>9</v>
      </c>
      <c r="D3" s="290" t="s">
        <v>0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ht="18.75" x14ac:dyDescent="0.3">
      <c r="A4" s="295"/>
      <c r="B4" s="296"/>
      <c r="C4" s="297"/>
      <c r="D4" s="298" t="s">
        <v>1</v>
      </c>
      <c r="E4" s="298"/>
      <c r="F4" s="290" t="s">
        <v>2</v>
      </c>
      <c r="G4" s="290"/>
      <c r="H4" s="298" t="s">
        <v>3</v>
      </c>
      <c r="I4" s="298"/>
      <c r="J4" s="299" t="s">
        <v>4</v>
      </c>
      <c r="K4" s="299"/>
      <c r="L4" s="299" t="s">
        <v>5</v>
      </c>
      <c r="M4" s="299"/>
      <c r="N4" s="298" t="s">
        <v>6</v>
      </c>
      <c r="O4" s="298"/>
    </row>
    <row r="5" spans="1:15" x14ac:dyDescent="0.25">
      <c r="A5" s="295"/>
      <c r="B5" s="296"/>
      <c r="C5" s="297"/>
      <c r="D5" s="297" t="s">
        <v>10</v>
      </c>
      <c r="E5" s="290" t="s">
        <v>11</v>
      </c>
      <c r="F5" s="289" t="s">
        <v>10</v>
      </c>
      <c r="G5" s="290" t="s">
        <v>11</v>
      </c>
      <c r="H5" s="289" t="s">
        <v>10</v>
      </c>
      <c r="I5" s="290" t="s">
        <v>11</v>
      </c>
      <c r="J5" s="289" t="s">
        <v>10</v>
      </c>
      <c r="K5" s="290" t="s">
        <v>11</v>
      </c>
      <c r="L5" s="289" t="s">
        <v>10</v>
      </c>
      <c r="M5" s="290" t="s">
        <v>11</v>
      </c>
      <c r="N5" s="289" t="s">
        <v>10</v>
      </c>
      <c r="O5" s="290" t="s">
        <v>11</v>
      </c>
    </row>
    <row r="6" spans="1:15" x14ac:dyDescent="0.25">
      <c r="A6" s="295"/>
      <c r="B6" s="296"/>
      <c r="C6" s="297"/>
      <c r="D6" s="297"/>
      <c r="E6" s="290"/>
      <c r="F6" s="289"/>
      <c r="G6" s="290"/>
      <c r="H6" s="289"/>
      <c r="I6" s="290"/>
      <c r="J6" s="289"/>
      <c r="K6" s="290"/>
      <c r="L6" s="289"/>
      <c r="M6" s="290"/>
      <c r="N6" s="289"/>
      <c r="O6" s="290"/>
    </row>
    <row r="7" spans="1:15" ht="51" customHeight="1" x14ac:dyDescent="0.25">
      <c r="A7" s="295"/>
      <c r="B7" s="296"/>
      <c r="C7" s="297"/>
      <c r="D7" s="297"/>
      <c r="E7" s="290"/>
      <c r="F7" s="289"/>
      <c r="G7" s="290"/>
      <c r="H7" s="289"/>
      <c r="I7" s="290"/>
      <c r="J7" s="289"/>
      <c r="K7" s="290"/>
      <c r="L7" s="289"/>
      <c r="M7" s="290"/>
      <c r="N7" s="289"/>
      <c r="O7" s="290"/>
    </row>
    <row r="8" spans="1:15" ht="16.5" thickBot="1" x14ac:dyDescent="0.3">
      <c r="A8" s="291" t="s">
        <v>149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3"/>
    </row>
    <row r="9" spans="1:15" ht="16.5" thickBot="1" x14ac:dyDescent="0.3">
      <c r="A9" s="267" t="s">
        <v>12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9"/>
    </row>
    <row r="10" spans="1:15" ht="15.75" x14ac:dyDescent="0.25">
      <c r="A10" s="45">
        <v>1</v>
      </c>
      <c r="B10" s="111" t="s">
        <v>19</v>
      </c>
      <c r="C10" s="46">
        <v>59</v>
      </c>
      <c r="D10" s="46">
        <v>59</v>
      </c>
      <c r="E10" s="47">
        <f>D10/C10</f>
        <v>1</v>
      </c>
      <c r="F10" s="46">
        <v>24</v>
      </c>
      <c r="G10" s="48">
        <f>F10/D10</f>
        <v>0.40677966101694918</v>
      </c>
      <c r="H10" s="46">
        <v>27</v>
      </c>
      <c r="I10" s="48">
        <f>H10/C10</f>
        <v>0.4576271186440678</v>
      </c>
      <c r="J10" s="46">
        <v>2</v>
      </c>
      <c r="K10" s="48">
        <f>J10/C10</f>
        <v>3.3898305084745763E-2</v>
      </c>
      <c r="L10" s="46">
        <v>6</v>
      </c>
      <c r="M10" s="48">
        <f>L10/C10</f>
        <v>0.10169491525423729</v>
      </c>
      <c r="N10" s="46">
        <f>SUM(F10,H10)</f>
        <v>51</v>
      </c>
      <c r="O10" s="49">
        <f>N10/C10</f>
        <v>0.86440677966101698</v>
      </c>
    </row>
    <row r="11" spans="1:15" ht="15.75" x14ac:dyDescent="0.25">
      <c r="A11" s="50">
        <v>2</v>
      </c>
      <c r="B11" s="99" t="s">
        <v>84</v>
      </c>
      <c r="C11" s="39">
        <v>59</v>
      </c>
      <c r="D11" s="39">
        <v>59</v>
      </c>
      <c r="E11" s="51">
        <f t="shared" ref="E11:E21" si="0">D11/C11</f>
        <v>1</v>
      </c>
      <c r="F11" s="39">
        <v>35</v>
      </c>
      <c r="G11" s="52">
        <f t="shared" ref="G11:G21" si="1">F11/D11</f>
        <v>0.59322033898305082</v>
      </c>
      <c r="H11" s="39">
        <v>16</v>
      </c>
      <c r="I11" s="52">
        <f t="shared" ref="I11:I21" si="2">H11/C11</f>
        <v>0.2711864406779661</v>
      </c>
      <c r="J11" s="39">
        <v>1</v>
      </c>
      <c r="K11" s="52">
        <f t="shared" ref="K11:K21" si="3">J11/C11</f>
        <v>1.6949152542372881E-2</v>
      </c>
      <c r="L11" s="39">
        <v>7</v>
      </c>
      <c r="M11" s="52">
        <f t="shared" ref="M11:M21" si="4">L11/C11</f>
        <v>0.11864406779661017</v>
      </c>
      <c r="N11" s="39">
        <f t="shared" ref="N11:N21" si="5">SUM(F11,H11)</f>
        <v>51</v>
      </c>
      <c r="O11" s="53">
        <f t="shared" ref="O11:O21" si="6">N11/C11</f>
        <v>0.86440677966101698</v>
      </c>
    </row>
    <row r="12" spans="1:15" ht="15.75" x14ac:dyDescent="0.25">
      <c r="A12" s="50">
        <v>3</v>
      </c>
      <c r="B12" s="109" t="s">
        <v>28</v>
      </c>
      <c r="C12" s="39">
        <v>59</v>
      </c>
      <c r="D12" s="39">
        <v>59</v>
      </c>
      <c r="E12" s="51">
        <f t="shared" si="0"/>
        <v>1</v>
      </c>
      <c r="F12" s="39">
        <v>20</v>
      </c>
      <c r="G12" s="52">
        <f t="shared" si="1"/>
        <v>0.33898305084745761</v>
      </c>
      <c r="H12" s="39">
        <v>16</v>
      </c>
      <c r="I12" s="52">
        <f t="shared" si="2"/>
        <v>0.2711864406779661</v>
      </c>
      <c r="J12" s="39">
        <v>14</v>
      </c>
      <c r="K12" s="52">
        <f t="shared" si="3"/>
        <v>0.23728813559322035</v>
      </c>
      <c r="L12" s="39">
        <v>9</v>
      </c>
      <c r="M12" s="52">
        <f t="shared" si="4"/>
        <v>0.15254237288135594</v>
      </c>
      <c r="N12" s="39">
        <f t="shared" si="5"/>
        <v>36</v>
      </c>
      <c r="O12" s="53">
        <f t="shared" si="6"/>
        <v>0.61016949152542377</v>
      </c>
    </row>
    <row r="13" spans="1:15" ht="15.75" x14ac:dyDescent="0.25">
      <c r="A13" s="54">
        <v>4</v>
      </c>
      <c r="B13" s="109" t="s">
        <v>20</v>
      </c>
      <c r="C13" s="39">
        <v>59</v>
      </c>
      <c r="D13" s="39">
        <v>59</v>
      </c>
      <c r="E13" s="51">
        <f t="shared" si="0"/>
        <v>1</v>
      </c>
      <c r="F13" s="39">
        <v>28</v>
      </c>
      <c r="G13" s="52">
        <f t="shared" si="1"/>
        <v>0.47457627118644069</v>
      </c>
      <c r="H13" s="39">
        <v>13</v>
      </c>
      <c r="I13" s="52">
        <f t="shared" si="2"/>
        <v>0.22033898305084745</v>
      </c>
      <c r="J13" s="39">
        <v>13</v>
      </c>
      <c r="K13" s="52">
        <f t="shared" si="3"/>
        <v>0.22033898305084745</v>
      </c>
      <c r="L13" s="39">
        <v>5</v>
      </c>
      <c r="M13" s="52">
        <f t="shared" si="4"/>
        <v>8.4745762711864403E-2</v>
      </c>
      <c r="N13" s="39">
        <f t="shared" si="5"/>
        <v>41</v>
      </c>
      <c r="O13" s="53">
        <f t="shared" si="6"/>
        <v>0.69491525423728817</v>
      </c>
    </row>
    <row r="14" spans="1:15" ht="15.75" x14ac:dyDescent="0.25">
      <c r="A14" s="50">
        <v>5</v>
      </c>
      <c r="B14" s="99" t="s">
        <v>24</v>
      </c>
      <c r="C14" s="39">
        <v>59</v>
      </c>
      <c r="D14" s="39">
        <v>59</v>
      </c>
      <c r="E14" s="51">
        <f t="shared" si="0"/>
        <v>1</v>
      </c>
      <c r="F14" s="39">
        <v>11</v>
      </c>
      <c r="G14" s="52">
        <f t="shared" si="1"/>
        <v>0.1864406779661017</v>
      </c>
      <c r="H14" s="39">
        <v>26</v>
      </c>
      <c r="I14" s="52">
        <f t="shared" si="2"/>
        <v>0.44067796610169491</v>
      </c>
      <c r="J14" s="39">
        <v>15</v>
      </c>
      <c r="K14" s="52">
        <f t="shared" si="3"/>
        <v>0.25423728813559321</v>
      </c>
      <c r="L14" s="39">
        <v>7</v>
      </c>
      <c r="M14" s="52">
        <f t="shared" si="4"/>
        <v>0.11864406779661017</v>
      </c>
      <c r="N14" s="39">
        <f t="shared" si="5"/>
        <v>37</v>
      </c>
      <c r="O14" s="53">
        <f t="shared" si="6"/>
        <v>0.6271186440677966</v>
      </c>
    </row>
    <row r="15" spans="1:15" ht="15.75" x14ac:dyDescent="0.25">
      <c r="A15" s="50">
        <v>6</v>
      </c>
      <c r="B15" s="109" t="s">
        <v>89</v>
      </c>
      <c r="C15" s="39">
        <v>59</v>
      </c>
      <c r="D15" s="39">
        <v>59</v>
      </c>
      <c r="E15" s="51">
        <f t="shared" si="0"/>
        <v>1</v>
      </c>
      <c r="F15" s="39">
        <v>33</v>
      </c>
      <c r="G15" s="52">
        <f t="shared" si="1"/>
        <v>0.55932203389830504</v>
      </c>
      <c r="H15" s="39">
        <v>23</v>
      </c>
      <c r="I15" s="52">
        <f t="shared" si="2"/>
        <v>0.38983050847457629</v>
      </c>
      <c r="J15" s="39">
        <v>1</v>
      </c>
      <c r="K15" s="52">
        <f t="shared" si="3"/>
        <v>1.6949152542372881E-2</v>
      </c>
      <c r="L15" s="39">
        <v>2</v>
      </c>
      <c r="M15" s="52">
        <f t="shared" si="4"/>
        <v>3.3898305084745763E-2</v>
      </c>
      <c r="N15" s="39">
        <f t="shared" si="5"/>
        <v>56</v>
      </c>
      <c r="O15" s="53">
        <f t="shared" si="6"/>
        <v>0.94915254237288138</v>
      </c>
    </row>
    <row r="16" spans="1:15" ht="15.75" x14ac:dyDescent="0.25">
      <c r="A16" s="54">
        <v>7</v>
      </c>
      <c r="B16" s="99" t="s">
        <v>31</v>
      </c>
      <c r="C16" s="39">
        <v>59</v>
      </c>
      <c r="D16" s="39">
        <v>59</v>
      </c>
      <c r="E16" s="51">
        <f t="shared" si="0"/>
        <v>1</v>
      </c>
      <c r="F16" s="39">
        <v>19</v>
      </c>
      <c r="G16" s="52">
        <f t="shared" si="1"/>
        <v>0.32203389830508472</v>
      </c>
      <c r="H16" s="39">
        <v>24</v>
      </c>
      <c r="I16" s="52">
        <f t="shared" si="2"/>
        <v>0.40677966101694918</v>
      </c>
      <c r="J16" s="39">
        <v>14</v>
      </c>
      <c r="K16" s="52">
        <f t="shared" si="3"/>
        <v>0.23728813559322035</v>
      </c>
      <c r="L16" s="39">
        <v>2</v>
      </c>
      <c r="M16" s="52">
        <f t="shared" si="4"/>
        <v>3.3898305084745763E-2</v>
      </c>
      <c r="N16" s="39">
        <f t="shared" si="5"/>
        <v>43</v>
      </c>
      <c r="O16" s="53">
        <f t="shared" si="6"/>
        <v>0.72881355932203384</v>
      </c>
    </row>
    <row r="17" spans="1:15" ht="15.75" x14ac:dyDescent="0.25">
      <c r="A17" s="50">
        <v>8</v>
      </c>
      <c r="B17" s="109" t="s">
        <v>29</v>
      </c>
      <c r="C17" s="39">
        <v>59</v>
      </c>
      <c r="D17" s="39">
        <v>59</v>
      </c>
      <c r="E17" s="51">
        <f t="shared" si="0"/>
        <v>1</v>
      </c>
      <c r="F17" s="39">
        <v>22</v>
      </c>
      <c r="G17" s="52">
        <f t="shared" si="1"/>
        <v>0.3728813559322034</v>
      </c>
      <c r="H17" s="39">
        <v>27</v>
      </c>
      <c r="I17" s="52">
        <f t="shared" si="2"/>
        <v>0.4576271186440678</v>
      </c>
      <c r="J17" s="39">
        <v>7</v>
      </c>
      <c r="K17" s="52">
        <f t="shared" si="3"/>
        <v>0.11864406779661017</v>
      </c>
      <c r="L17" s="39">
        <v>3</v>
      </c>
      <c r="M17" s="52">
        <f t="shared" si="4"/>
        <v>5.0847457627118647E-2</v>
      </c>
      <c r="N17" s="39">
        <f t="shared" si="5"/>
        <v>49</v>
      </c>
      <c r="O17" s="53">
        <f t="shared" si="6"/>
        <v>0.83050847457627119</v>
      </c>
    </row>
    <row r="18" spans="1:15" ht="30" x14ac:dyDescent="0.25">
      <c r="A18" s="50">
        <v>9</v>
      </c>
      <c r="B18" s="112" t="s">
        <v>18</v>
      </c>
      <c r="C18" s="39">
        <v>59</v>
      </c>
      <c r="D18" s="39">
        <v>59</v>
      </c>
      <c r="E18" s="51">
        <f t="shared" si="0"/>
        <v>1</v>
      </c>
      <c r="F18" s="39">
        <v>32</v>
      </c>
      <c r="G18" s="52">
        <f t="shared" si="1"/>
        <v>0.5423728813559322</v>
      </c>
      <c r="H18" s="39">
        <v>15</v>
      </c>
      <c r="I18" s="52">
        <f t="shared" si="2"/>
        <v>0.25423728813559321</v>
      </c>
      <c r="J18" s="39">
        <v>6</v>
      </c>
      <c r="K18" s="52">
        <f t="shared" si="3"/>
        <v>0.10169491525423729</v>
      </c>
      <c r="L18" s="39">
        <v>6</v>
      </c>
      <c r="M18" s="52">
        <f t="shared" si="4"/>
        <v>0.10169491525423729</v>
      </c>
      <c r="N18" s="39">
        <f t="shared" si="5"/>
        <v>47</v>
      </c>
      <c r="O18" s="53">
        <f t="shared" si="6"/>
        <v>0.79661016949152541</v>
      </c>
    </row>
    <row r="19" spans="1:15" ht="15.75" x14ac:dyDescent="0.25">
      <c r="A19" s="96">
        <v>10</v>
      </c>
      <c r="B19" s="99" t="s">
        <v>90</v>
      </c>
      <c r="C19" s="39">
        <v>59</v>
      </c>
      <c r="D19" s="39">
        <v>59</v>
      </c>
      <c r="E19" s="51">
        <f t="shared" si="0"/>
        <v>1</v>
      </c>
      <c r="F19" s="39">
        <v>33</v>
      </c>
      <c r="G19" s="52">
        <f t="shared" si="1"/>
        <v>0.55932203389830504</v>
      </c>
      <c r="H19" s="39">
        <v>22</v>
      </c>
      <c r="I19" s="52">
        <f t="shared" si="2"/>
        <v>0.3728813559322034</v>
      </c>
      <c r="J19" s="39">
        <v>4</v>
      </c>
      <c r="K19" s="52">
        <f t="shared" si="3"/>
        <v>6.7796610169491525E-2</v>
      </c>
      <c r="L19" s="39">
        <v>0</v>
      </c>
      <c r="M19" s="52">
        <f t="shared" si="4"/>
        <v>0</v>
      </c>
      <c r="N19" s="39">
        <f t="shared" si="5"/>
        <v>55</v>
      </c>
      <c r="O19" s="52">
        <f t="shared" si="6"/>
        <v>0.93220338983050843</v>
      </c>
    </row>
    <row r="20" spans="1:15" ht="15.75" x14ac:dyDescent="0.25">
      <c r="A20" s="97">
        <v>11</v>
      </c>
      <c r="B20" s="99" t="s">
        <v>30</v>
      </c>
      <c r="C20" s="39">
        <v>59</v>
      </c>
      <c r="D20" s="39">
        <v>59</v>
      </c>
      <c r="E20" s="51">
        <f t="shared" si="0"/>
        <v>1</v>
      </c>
      <c r="F20" s="39">
        <v>20</v>
      </c>
      <c r="G20" s="52">
        <f t="shared" si="1"/>
        <v>0.33898305084745761</v>
      </c>
      <c r="H20" s="39">
        <v>23</v>
      </c>
      <c r="I20" s="52">
        <f t="shared" si="2"/>
        <v>0.38983050847457629</v>
      </c>
      <c r="J20" s="39">
        <v>12</v>
      </c>
      <c r="K20" s="52">
        <f t="shared" si="3"/>
        <v>0.20338983050847459</v>
      </c>
      <c r="L20" s="39">
        <v>4</v>
      </c>
      <c r="M20" s="52">
        <f t="shared" si="4"/>
        <v>6.7796610169491525E-2</v>
      </c>
      <c r="N20" s="39">
        <f t="shared" si="5"/>
        <v>43</v>
      </c>
      <c r="O20" s="52">
        <f t="shared" si="6"/>
        <v>0.72881355932203384</v>
      </c>
    </row>
    <row r="21" spans="1:15" ht="15.75" x14ac:dyDescent="0.25">
      <c r="A21" s="145">
        <v>12</v>
      </c>
      <c r="B21" s="112" t="s">
        <v>17</v>
      </c>
      <c r="C21" s="40">
        <v>59</v>
      </c>
      <c r="D21" s="40">
        <v>59</v>
      </c>
      <c r="E21" s="55">
        <f t="shared" si="0"/>
        <v>1</v>
      </c>
      <c r="F21" s="40">
        <v>50</v>
      </c>
      <c r="G21" s="56">
        <f t="shared" si="1"/>
        <v>0.84745762711864403</v>
      </c>
      <c r="H21" s="40">
        <v>0</v>
      </c>
      <c r="I21" s="56">
        <f t="shared" si="2"/>
        <v>0</v>
      </c>
      <c r="J21" s="40">
        <v>0</v>
      </c>
      <c r="K21" s="56">
        <f t="shared" si="3"/>
        <v>0</v>
      </c>
      <c r="L21" s="40">
        <v>9</v>
      </c>
      <c r="M21" s="56">
        <f t="shared" si="4"/>
        <v>0.15254237288135594</v>
      </c>
      <c r="N21" s="40">
        <f t="shared" si="5"/>
        <v>50</v>
      </c>
      <c r="O21" s="56">
        <f t="shared" si="6"/>
        <v>0.84745762711864403</v>
      </c>
    </row>
    <row r="22" spans="1:15" ht="15.75" x14ac:dyDescent="0.25">
      <c r="A22" s="153"/>
      <c r="B22" s="154"/>
      <c r="C22" s="153"/>
      <c r="D22" s="153"/>
      <c r="E22" s="155"/>
      <c r="F22" s="153"/>
      <c r="G22" s="156"/>
      <c r="H22" s="153"/>
      <c r="I22" s="156"/>
      <c r="J22" s="153"/>
      <c r="K22" s="156"/>
      <c r="L22" s="153"/>
      <c r="M22" s="156"/>
      <c r="N22" s="153"/>
      <c r="O22" s="156"/>
    </row>
    <row r="23" spans="1:15" ht="15.75" x14ac:dyDescent="0.25">
      <c r="A23" s="150"/>
      <c r="B23" s="147"/>
      <c r="C23" s="146"/>
      <c r="D23" s="146"/>
      <c r="E23" s="148"/>
      <c r="F23" s="146"/>
      <c r="G23" s="149"/>
      <c r="H23" s="146"/>
      <c r="I23" s="149"/>
      <c r="J23" s="146"/>
      <c r="K23" s="149"/>
      <c r="L23" s="146"/>
      <c r="M23" s="149"/>
      <c r="N23" s="146"/>
      <c r="O23" s="149"/>
    </row>
    <row r="24" spans="1:15" ht="15.75" x14ac:dyDescent="0.25">
      <c r="A24" s="150"/>
      <c r="B24" s="147"/>
      <c r="C24" s="146"/>
      <c r="D24" s="146"/>
      <c r="E24" s="148"/>
      <c r="F24" s="146"/>
      <c r="G24" s="149"/>
      <c r="H24" s="146"/>
      <c r="I24" s="149"/>
      <c r="J24" s="146"/>
      <c r="K24" s="149"/>
      <c r="L24" s="146"/>
      <c r="M24" s="149"/>
      <c r="N24" s="146"/>
      <c r="O24" s="149"/>
    </row>
    <row r="25" spans="1:15" ht="15.75" x14ac:dyDescent="0.25">
      <c r="A25" s="150"/>
      <c r="B25" s="147"/>
      <c r="C25" s="146"/>
      <c r="D25" s="146"/>
      <c r="E25" s="148"/>
      <c r="F25" s="146"/>
      <c r="G25" s="149"/>
      <c r="H25" s="146"/>
      <c r="I25" s="149"/>
      <c r="J25" s="146"/>
      <c r="K25" s="149"/>
      <c r="L25" s="146"/>
      <c r="M25" s="149"/>
      <c r="N25" s="146"/>
      <c r="O25" s="149"/>
    </row>
    <row r="26" spans="1:15" ht="15.75" x14ac:dyDescent="0.25">
      <c r="A26" s="150"/>
      <c r="B26" s="113"/>
      <c r="C26" s="146"/>
      <c r="D26" s="146"/>
      <c r="E26" s="148"/>
      <c r="F26" s="146"/>
      <c r="G26" s="149"/>
      <c r="H26" s="146"/>
      <c r="I26" s="149"/>
      <c r="J26" s="146"/>
      <c r="K26" s="149"/>
      <c r="L26" s="146"/>
      <c r="M26" s="149"/>
      <c r="N26" s="146"/>
      <c r="O26" s="149"/>
    </row>
    <row r="27" spans="1:15" ht="15.75" x14ac:dyDescent="0.25">
      <c r="A27" s="150"/>
      <c r="B27" s="147"/>
      <c r="C27" s="146"/>
      <c r="D27" s="146"/>
      <c r="E27" s="148"/>
      <c r="F27" s="146"/>
      <c r="G27" s="149"/>
      <c r="H27" s="146"/>
      <c r="I27" s="149"/>
      <c r="J27" s="146"/>
      <c r="K27" s="149"/>
      <c r="L27" s="146"/>
      <c r="M27" s="149"/>
      <c r="N27" s="146"/>
      <c r="O27" s="149"/>
    </row>
    <row r="28" spans="1:15" ht="15.75" x14ac:dyDescent="0.25">
      <c r="A28" s="150"/>
      <c r="B28" s="147"/>
      <c r="C28" s="146"/>
      <c r="D28" s="146"/>
      <c r="E28" s="148"/>
      <c r="F28" s="146"/>
      <c r="G28" s="149"/>
      <c r="H28" s="146"/>
      <c r="I28" s="149"/>
      <c r="J28" s="146"/>
      <c r="K28" s="149"/>
      <c r="L28" s="146"/>
      <c r="M28" s="149"/>
      <c r="N28" s="146"/>
      <c r="O28" s="149"/>
    </row>
    <row r="29" spans="1:15" ht="15.75" x14ac:dyDescent="0.25">
      <c r="A29" s="150"/>
      <c r="B29" s="147"/>
      <c r="C29" s="146"/>
      <c r="D29" s="146"/>
      <c r="E29" s="148"/>
      <c r="F29" s="146"/>
      <c r="G29" s="149"/>
      <c r="H29" s="146"/>
      <c r="I29" s="149"/>
      <c r="J29" s="146"/>
      <c r="K29" s="149"/>
      <c r="L29" s="146"/>
      <c r="M29" s="149"/>
      <c r="N29" s="146"/>
      <c r="O29" s="149"/>
    </row>
    <row r="30" spans="1:15" ht="15.75" x14ac:dyDescent="0.25">
      <c r="A30" s="150"/>
      <c r="B30" s="147"/>
      <c r="C30" s="146"/>
      <c r="D30" s="146"/>
      <c r="E30" s="148"/>
      <c r="F30" s="146"/>
      <c r="G30" s="149"/>
      <c r="H30" s="146"/>
      <c r="I30" s="149"/>
      <c r="J30" s="146"/>
      <c r="K30" s="149"/>
      <c r="L30" s="146"/>
      <c r="M30" s="149"/>
      <c r="N30" s="146"/>
      <c r="O30" s="149"/>
    </row>
    <row r="31" spans="1:15" ht="15.75" x14ac:dyDescent="0.25">
      <c r="A31" s="146"/>
      <c r="B31" s="147"/>
      <c r="C31" s="146"/>
      <c r="D31" s="146"/>
      <c r="E31" s="148"/>
      <c r="F31" s="146"/>
      <c r="G31" s="149"/>
      <c r="H31" s="146"/>
      <c r="I31" s="149"/>
      <c r="J31" s="146"/>
      <c r="K31" s="149"/>
      <c r="L31" s="146"/>
      <c r="M31" s="149"/>
      <c r="N31" s="146"/>
      <c r="O31" s="149"/>
    </row>
    <row r="32" spans="1:15" ht="15.75" x14ac:dyDescent="0.25">
      <c r="A32" s="146"/>
      <c r="B32" s="147"/>
      <c r="C32" s="146"/>
      <c r="D32" s="146"/>
      <c r="E32" s="148"/>
      <c r="F32" s="146"/>
      <c r="G32" s="149"/>
      <c r="H32" s="146"/>
      <c r="I32" s="149"/>
      <c r="J32" s="146"/>
      <c r="K32" s="149"/>
      <c r="L32" s="146"/>
      <c r="M32" s="149"/>
      <c r="N32" s="146"/>
      <c r="O32" s="149"/>
    </row>
    <row r="33" spans="1:15" ht="15.75" x14ac:dyDescent="0.25">
      <c r="A33" s="146"/>
      <c r="B33" s="147"/>
      <c r="C33" s="146"/>
      <c r="D33" s="146"/>
      <c r="E33" s="148"/>
      <c r="F33" s="146"/>
      <c r="G33" s="149"/>
      <c r="H33" s="146"/>
      <c r="I33" s="149"/>
      <c r="J33" s="146"/>
      <c r="K33" s="149"/>
      <c r="L33" s="146"/>
      <c r="M33" s="149"/>
      <c r="N33" s="146"/>
      <c r="O33" s="149"/>
    </row>
    <row r="34" spans="1:15" ht="15.75" x14ac:dyDescent="0.25">
      <c r="A34" s="146"/>
      <c r="B34" s="147"/>
      <c r="C34" s="146"/>
      <c r="D34" s="146"/>
      <c r="E34" s="148"/>
      <c r="F34" s="146"/>
      <c r="G34" s="149"/>
      <c r="H34" s="146"/>
      <c r="I34" s="149"/>
      <c r="J34" s="146"/>
      <c r="K34" s="149"/>
      <c r="L34" s="146"/>
      <c r="M34" s="149"/>
      <c r="N34" s="146"/>
      <c r="O34" s="149"/>
    </row>
    <row r="35" spans="1:15" ht="15.75" x14ac:dyDescent="0.25">
      <c r="A35" s="146"/>
      <c r="B35" s="147"/>
      <c r="C35" s="146"/>
      <c r="D35" s="146"/>
      <c r="E35" s="148"/>
      <c r="F35" s="146"/>
      <c r="G35" s="149"/>
      <c r="H35" s="146"/>
      <c r="I35" s="149"/>
      <c r="J35" s="146"/>
      <c r="K35" s="149"/>
      <c r="L35" s="146"/>
      <c r="M35" s="149"/>
      <c r="N35" s="146"/>
      <c r="O35" s="149"/>
    </row>
    <row r="36" spans="1:15" ht="15.75" x14ac:dyDescent="0.25">
      <c r="A36" s="146"/>
      <c r="B36" s="147"/>
      <c r="C36" s="146"/>
      <c r="D36" s="146"/>
      <c r="E36" s="148"/>
      <c r="F36" s="146"/>
      <c r="G36" s="149"/>
      <c r="H36" s="146"/>
      <c r="I36" s="149"/>
      <c r="J36" s="146"/>
      <c r="K36" s="149"/>
      <c r="L36" s="146"/>
      <c r="M36" s="149"/>
      <c r="N36" s="146"/>
      <c r="O36" s="149"/>
    </row>
    <row r="37" spans="1:15" ht="15.75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</row>
    <row r="38" spans="1:15" ht="15.75" x14ac:dyDescent="0.25">
      <c r="A38" s="146"/>
      <c r="B38" s="113"/>
      <c r="C38" s="146"/>
      <c r="D38" s="146"/>
      <c r="E38" s="148"/>
      <c r="F38" s="146"/>
      <c r="G38" s="149"/>
      <c r="H38" s="146"/>
      <c r="I38" s="149"/>
      <c r="J38" s="146"/>
      <c r="K38" s="149"/>
      <c r="L38" s="146"/>
      <c r="M38" s="149"/>
      <c r="N38" s="146"/>
      <c r="O38" s="149"/>
    </row>
    <row r="39" spans="1:15" ht="15.75" x14ac:dyDescent="0.25">
      <c r="A39" s="146"/>
      <c r="B39" s="113"/>
      <c r="C39" s="146"/>
      <c r="D39" s="146"/>
      <c r="E39" s="148"/>
      <c r="F39" s="146"/>
      <c r="G39" s="149"/>
      <c r="H39" s="146"/>
      <c r="I39" s="149"/>
      <c r="J39" s="146"/>
      <c r="K39" s="149"/>
      <c r="L39" s="146"/>
      <c r="M39" s="149"/>
      <c r="N39" s="146"/>
      <c r="O39" s="149"/>
    </row>
    <row r="40" spans="1:15" ht="15.75" x14ac:dyDescent="0.25">
      <c r="A40" s="146"/>
      <c r="B40" s="113"/>
      <c r="C40" s="146"/>
      <c r="D40" s="146"/>
      <c r="E40" s="148"/>
      <c r="F40" s="146"/>
      <c r="G40" s="149"/>
      <c r="H40" s="146"/>
      <c r="I40" s="149"/>
      <c r="J40" s="146"/>
      <c r="K40" s="149"/>
      <c r="L40" s="146"/>
      <c r="M40" s="149"/>
      <c r="N40" s="146"/>
      <c r="O40" s="149"/>
    </row>
    <row r="41" spans="1:15" ht="15.75" x14ac:dyDescent="0.25">
      <c r="A41" s="146"/>
      <c r="B41" s="113"/>
      <c r="C41" s="146"/>
      <c r="D41" s="146"/>
      <c r="E41" s="148"/>
      <c r="F41" s="146"/>
      <c r="G41" s="149"/>
      <c r="H41" s="146"/>
      <c r="I41" s="149"/>
      <c r="J41" s="146"/>
      <c r="K41" s="149"/>
      <c r="L41" s="146"/>
      <c r="M41" s="149"/>
      <c r="N41" s="146"/>
      <c r="O41" s="149"/>
    </row>
    <row r="42" spans="1:15" ht="15.75" x14ac:dyDescent="0.25">
      <c r="A42" s="146"/>
      <c r="B42" s="113"/>
      <c r="C42" s="146"/>
      <c r="D42" s="146"/>
      <c r="E42" s="148"/>
      <c r="F42" s="146"/>
      <c r="G42" s="149"/>
      <c r="H42" s="146"/>
      <c r="I42" s="149"/>
      <c r="J42" s="146"/>
      <c r="K42" s="149"/>
      <c r="L42" s="146"/>
      <c r="M42" s="149"/>
      <c r="N42" s="146"/>
      <c r="O42" s="149"/>
    </row>
    <row r="43" spans="1:15" ht="15.75" x14ac:dyDescent="0.25">
      <c r="A43" s="146"/>
      <c r="B43" s="113"/>
      <c r="C43" s="146"/>
      <c r="D43" s="146"/>
      <c r="E43" s="148"/>
      <c r="F43" s="146"/>
      <c r="G43" s="149"/>
      <c r="H43" s="146"/>
      <c r="I43" s="149"/>
      <c r="J43" s="146"/>
      <c r="K43" s="149"/>
      <c r="L43" s="146"/>
      <c r="M43" s="149"/>
      <c r="N43" s="146"/>
      <c r="O43" s="149"/>
    </row>
    <row r="44" spans="1:15" ht="15.75" x14ac:dyDescent="0.25">
      <c r="A44" s="146"/>
      <c r="B44" s="147"/>
      <c r="C44" s="146"/>
      <c r="D44" s="146"/>
      <c r="E44" s="148"/>
      <c r="F44" s="146"/>
      <c r="G44" s="149"/>
      <c r="H44" s="146"/>
      <c r="I44" s="149"/>
      <c r="J44" s="146"/>
      <c r="K44" s="149"/>
      <c r="L44" s="146"/>
      <c r="M44" s="149"/>
      <c r="N44" s="146"/>
      <c r="O44" s="149"/>
    </row>
    <row r="45" spans="1:15" ht="15.75" x14ac:dyDescent="0.25">
      <c r="A45" s="146"/>
      <c r="B45" s="147"/>
      <c r="C45" s="146"/>
      <c r="D45" s="146"/>
      <c r="E45" s="148"/>
      <c r="F45" s="146"/>
      <c r="G45" s="149"/>
      <c r="H45" s="146"/>
      <c r="I45" s="149"/>
      <c r="J45" s="146"/>
      <c r="K45" s="149"/>
      <c r="L45" s="146"/>
      <c r="M45" s="149"/>
      <c r="N45" s="146"/>
      <c r="O45" s="149"/>
    </row>
    <row r="46" spans="1:15" ht="15.75" x14ac:dyDescent="0.25">
      <c r="A46" s="146"/>
      <c r="B46" s="113"/>
      <c r="C46" s="146"/>
      <c r="D46" s="146"/>
      <c r="E46" s="148"/>
      <c r="F46" s="146"/>
      <c r="G46" s="149"/>
      <c r="H46" s="146"/>
      <c r="I46" s="149"/>
      <c r="J46" s="146"/>
      <c r="K46" s="149"/>
      <c r="L46" s="146"/>
      <c r="M46" s="149"/>
      <c r="N46" s="146"/>
      <c r="O46" s="149"/>
    </row>
    <row r="47" spans="1:15" ht="15.75" x14ac:dyDescent="0.25">
      <c r="A47" s="146"/>
      <c r="B47" s="113"/>
      <c r="C47" s="146"/>
      <c r="D47" s="146"/>
      <c r="E47" s="148"/>
      <c r="F47" s="146"/>
      <c r="G47" s="149"/>
      <c r="H47" s="146"/>
      <c r="I47" s="149"/>
      <c r="J47" s="146"/>
      <c r="K47" s="149"/>
      <c r="L47" s="146"/>
      <c r="M47" s="149"/>
      <c r="N47" s="146"/>
      <c r="O47" s="149"/>
    </row>
    <row r="48" spans="1:15" ht="15.75" x14ac:dyDescent="0.25">
      <c r="A48" s="146"/>
      <c r="B48" s="113"/>
      <c r="C48" s="146"/>
      <c r="D48" s="146"/>
      <c r="E48" s="148"/>
      <c r="F48" s="146"/>
      <c r="G48" s="149"/>
      <c r="H48" s="146"/>
      <c r="I48" s="149"/>
      <c r="J48" s="146"/>
      <c r="K48" s="149"/>
      <c r="L48" s="146"/>
      <c r="M48" s="149"/>
      <c r="N48" s="146"/>
      <c r="O48" s="149"/>
    </row>
    <row r="49" spans="1:15" ht="15.75" x14ac:dyDescent="0.25">
      <c r="A49" s="146"/>
      <c r="B49" s="151"/>
      <c r="C49" s="146"/>
      <c r="D49" s="146"/>
      <c r="E49" s="148"/>
      <c r="F49" s="146"/>
      <c r="G49" s="149"/>
      <c r="H49" s="146"/>
      <c r="I49" s="149"/>
      <c r="J49" s="146"/>
      <c r="K49" s="149"/>
      <c r="L49" s="146"/>
      <c r="M49" s="149"/>
      <c r="N49" s="146"/>
      <c r="O49" s="149"/>
    </row>
    <row r="50" spans="1:15" ht="15.75" x14ac:dyDescent="0.25">
      <c r="A50" s="146"/>
      <c r="B50" s="151"/>
      <c r="C50" s="146"/>
      <c r="D50" s="146"/>
      <c r="E50" s="148"/>
      <c r="F50" s="146"/>
      <c r="G50" s="149"/>
      <c r="H50" s="146"/>
      <c r="I50" s="149"/>
      <c r="J50" s="146"/>
      <c r="K50" s="149"/>
      <c r="L50" s="146"/>
      <c r="M50" s="149"/>
      <c r="N50" s="146"/>
      <c r="O50" s="149"/>
    </row>
    <row r="51" spans="1:15" ht="15.75" x14ac:dyDescent="0.25">
      <c r="A51" s="146"/>
      <c r="B51" s="151"/>
      <c r="C51" s="146"/>
      <c r="D51" s="146"/>
      <c r="E51" s="148"/>
      <c r="F51" s="146"/>
      <c r="G51" s="149"/>
      <c r="H51" s="146"/>
      <c r="I51" s="149"/>
      <c r="J51" s="146"/>
      <c r="K51" s="149"/>
      <c r="L51" s="146"/>
      <c r="M51" s="149"/>
      <c r="N51" s="146"/>
      <c r="O51" s="149"/>
    </row>
    <row r="52" spans="1:15" ht="15.75" x14ac:dyDescent="0.25">
      <c r="A52" s="146"/>
      <c r="B52" s="151"/>
      <c r="C52" s="146"/>
      <c r="D52" s="146"/>
      <c r="E52" s="148"/>
      <c r="F52" s="146"/>
      <c r="G52" s="149"/>
      <c r="H52" s="146"/>
      <c r="I52" s="149"/>
      <c r="J52" s="146"/>
      <c r="K52" s="149"/>
      <c r="L52" s="146"/>
      <c r="M52" s="149"/>
      <c r="N52" s="146"/>
      <c r="O52" s="149"/>
    </row>
    <row r="53" spans="1:15" ht="15.75" x14ac:dyDescent="0.25">
      <c r="A53" s="146"/>
      <c r="B53" s="151"/>
      <c r="C53" s="146"/>
      <c r="D53" s="146"/>
      <c r="E53" s="148"/>
      <c r="F53" s="146"/>
      <c r="G53" s="149"/>
      <c r="H53" s="146"/>
      <c r="I53" s="149"/>
      <c r="J53" s="146"/>
      <c r="K53" s="149"/>
      <c r="L53" s="146"/>
      <c r="M53" s="149"/>
      <c r="N53" s="146"/>
      <c r="O53" s="149"/>
    </row>
    <row r="54" spans="1:15" ht="15.75" x14ac:dyDescent="0.25">
      <c r="A54" s="146"/>
      <c r="B54" s="151"/>
      <c r="C54" s="146"/>
      <c r="D54" s="146"/>
      <c r="E54" s="148"/>
      <c r="F54" s="146"/>
      <c r="G54" s="149"/>
      <c r="H54" s="146"/>
      <c r="I54" s="149"/>
      <c r="J54" s="146"/>
      <c r="K54" s="149"/>
      <c r="L54" s="146"/>
      <c r="M54" s="149"/>
      <c r="N54" s="146"/>
      <c r="O54" s="149"/>
    </row>
    <row r="55" spans="1:15" ht="15.75" x14ac:dyDescent="0.25">
      <c r="A55" s="146"/>
      <c r="B55" s="151"/>
      <c r="C55" s="146"/>
      <c r="D55" s="146"/>
      <c r="E55" s="148"/>
      <c r="F55" s="146"/>
      <c r="G55" s="149"/>
      <c r="H55" s="146"/>
      <c r="I55" s="149"/>
      <c r="J55" s="146"/>
      <c r="K55" s="149"/>
      <c r="L55" s="146"/>
      <c r="M55" s="149"/>
      <c r="N55" s="146"/>
      <c r="O55" s="149"/>
    </row>
    <row r="56" spans="1:15" ht="15.75" x14ac:dyDescent="0.25">
      <c r="A56" s="146"/>
      <c r="B56" s="113"/>
      <c r="C56" s="146"/>
      <c r="D56" s="146"/>
      <c r="E56" s="148"/>
      <c r="F56" s="146"/>
      <c r="G56" s="149"/>
      <c r="H56" s="146"/>
      <c r="I56" s="149"/>
      <c r="J56" s="146"/>
      <c r="K56" s="149"/>
      <c r="L56" s="146"/>
      <c r="M56" s="149"/>
      <c r="N56" s="146"/>
      <c r="O56" s="149"/>
    </row>
    <row r="57" spans="1:15" ht="15.75" x14ac:dyDescent="0.25">
      <c r="A57" s="146"/>
      <c r="B57" s="113"/>
      <c r="C57" s="146"/>
      <c r="D57" s="146"/>
      <c r="E57" s="148"/>
      <c r="F57" s="146"/>
      <c r="G57" s="149"/>
      <c r="H57" s="146"/>
      <c r="I57" s="149"/>
      <c r="J57" s="146"/>
      <c r="K57" s="149"/>
      <c r="L57" s="146"/>
      <c r="M57" s="149"/>
      <c r="N57" s="146"/>
      <c r="O57" s="149"/>
    </row>
    <row r="58" spans="1:15" ht="15.75" x14ac:dyDescent="0.25">
      <c r="A58" s="146"/>
      <c r="B58" s="113"/>
      <c r="C58" s="146"/>
      <c r="D58" s="146"/>
      <c r="E58" s="148"/>
      <c r="F58" s="146"/>
      <c r="G58" s="149"/>
      <c r="H58" s="146"/>
      <c r="I58" s="149"/>
      <c r="J58" s="146"/>
      <c r="K58" s="149"/>
      <c r="L58" s="146"/>
      <c r="M58" s="149"/>
      <c r="N58" s="146"/>
      <c r="O58" s="149"/>
    </row>
    <row r="59" spans="1:15" ht="15.75" x14ac:dyDescent="0.25">
      <c r="A59" s="146"/>
      <c r="B59" s="147"/>
      <c r="C59" s="146"/>
      <c r="D59" s="146"/>
      <c r="E59" s="148"/>
      <c r="F59" s="146"/>
      <c r="G59" s="149"/>
      <c r="H59" s="146"/>
      <c r="I59" s="149"/>
      <c r="J59" s="146"/>
      <c r="K59" s="149"/>
      <c r="L59" s="146"/>
      <c r="M59" s="149"/>
      <c r="N59" s="146"/>
      <c r="O59" s="149"/>
    </row>
    <row r="60" spans="1:15" ht="15.75" x14ac:dyDescent="0.25">
      <c r="A60" s="146"/>
      <c r="B60" s="147"/>
      <c r="C60" s="146"/>
      <c r="D60" s="146"/>
      <c r="E60" s="148"/>
      <c r="F60" s="146"/>
      <c r="G60" s="149"/>
      <c r="H60" s="146"/>
      <c r="I60" s="149"/>
      <c r="J60" s="146"/>
      <c r="K60" s="149"/>
      <c r="L60" s="146"/>
      <c r="M60" s="149"/>
      <c r="N60" s="146"/>
      <c r="O60" s="149"/>
    </row>
    <row r="61" spans="1:15" ht="15.75" x14ac:dyDescent="0.25">
      <c r="A61" s="146"/>
      <c r="B61" s="147"/>
      <c r="C61" s="146"/>
      <c r="D61" s="146"/>
      <c r="E61" s="148"/>
      <c r="F61" s="146"/>
      <c r="G61" s="149"/>
      <c r="H61" s="146"/>
      <c r="I61" s="149"/>
      <c r="J61" s="146"/>
      <c r="K61" s="149"/>
      <c r="L61" s="146"/>
      <c r="M61" s="149"/>
      <c r="N61" s="146"/>
      <c r="O61" s="149"/>
    </row>
    <row r="62" spans="1:15" ht="15.75" x14ac:dyDescent="0.25">
      <c r="A62" s="146"/>
      <c r="B62" s="147"/>
      <c r="C62" s="146"/>
      <c r="D62" s="146"/>
      <c r="E62" s="148"/>
      <c r="F62" s="146"/>
      <c r="G62" s="149"/>
      <c r="H62" s="146"/>
      <c r="I62" s="149"/>
      <c r="J62" s="146"/>
      <c r="K62" s="149"/>
      <c r="L62" s="146"/>
      <c r="M62" s="149"/>
      <c r="N62" s="146"/>
      <c r="O62" s="149"/>
    </row>
    <row r="63" spans="1:15" ht="15.75" x14ac:dyDescent="0.25">
      <c r="A63" s="146"/>
      <c r="B63" s="147"/>
      <c r="C63" s="146"/>
      <c r="D63" s="146"/>
      <c r="E63" s="148"/>
      <c r="F63" s="146"/>
      <c r="G63" s="149"/>
      <c r="H63" s="146"/>
      <c r="I63" s="149"/>
      <c r="J63" s="146"/>
      <c r="K63" s="149"/>
      <c r="L63" s="146"/>
      <c r="M63" s="149"/>
      <c r="N63" s="146"/>
      <c r="O63" s="149"/>
    </row>
    <row r="64" spans="1:15" ht="15.75" x14ac:dyDescent="0.25">
      <c r="A64" s="146"/>
      <c r="B64" s="147"/>
      <c r="C64" s="146"/>
      <c r="D64" s="146"/>
      <c r="E64" s="148"/>
      <c r="F64" s="146"/>
      <c r="G64" s="149"/>
      <c r="H64" s="146"/>
      <c r="I64" s="149"/>
      <c r="J64" s="146"/>
      <c r="K64" s="149"/>
      <c r="L64" s="146"/>
      <c r="M64" s="149"/>
      <c r="N64" s="146"/>
      <c r="O64" s="149"/>
    </row>
    <row r="65" spans="1:15" ht="15.75" x14ac:dyDescent="0.25">
      <c r="A65" s="146"/>
      <c r="B65" s="147"/>
      <c r="C65" s="146"/>
      <c r="D65" s="146"/>
      <c r="E65" s="148"/>
      <c r="F65" s="146"/>
      <c r="G65" s="149"/>
      <c r="H65" s="146"/>
      <c r="I65" s="149"/>
      <c r="J65" s="146"/>
      <c r="K65" s="149"/>
      <c r="L65" s="146"/>
      <c r="M65" s="149"/>
      <c r="N65" s="146"/>
      <c r="O65" s="149"/>
    </row>
    <row r="66" spans="1:15" ht="15.75" x14ac:dyDescent="0.25">
      <c r="A66" s="146"/>
      <c r="B66" s="147"/>
      <c r="C66" s="146"/>
      <c r="D66" s="146"/>
      <c r="E66" s="148"/>
      <c r="F66" s="146"/>
      <c r="G66" s="149"/>
      <c r="H66" s="146"/>
      <c r="I66" s="149"/>
      <c r="J66" s="146"/>
      <c r="K66" s="149"/>
      <c r="L66" s="146"/>
      <c r="M66" s="149"/>
      <c r="N66" s="146"/>
      <c r="O66" s="149"/>
    </row>
    <row r="67" spans="1:15" ht="15.75" x14ac:dyDescent="0.25">
      <c r="A67" s="146"/>
      <c r="B67" s="147"/>
      <c r="C67" s="146"/>
      <c r="D67" s="146"/>
      <c r="E67" s="148"/>
      <c r="F67" s="146"/>
      <c r="G67" s="149"/>
      <c r="H67" s="146"/>
      <c r="I67" s="149"/>
      <c r="J67" s="146"/>
      <c r="K67" s="149"/>
      <c r="L67" s="146"/>
      <c r="M67" s="149"/>
      <c r="N67" s="146"/>
      <c r="O67" s="149"/>
    </row>
    <row r="68" spans="1:15" ht="15.75" x14ac:dyDescent="0.25">
      <c r="A68" s="146"/>
      <c r="B68" s="147"/>
      <c r="C68" s="146"/>
      <c r="D68" s="146"/>
      <c r="E68" s="148"/>
      <c r="F68" s="146"/>
      <c r="G68" s="149"/>
      <c r="H68" s="146"/>
      <c r="I68" s="149"/>
      <c r="J68" s="146"/>
      <c r="K68" s="149"/>
      <c r="L68" s="146"/>
      <c r="M68" s="149"/>
      <c r="N68" s="146"/>
      <c r="O68" s="149"/>
    </row>
    <row r="69" spans="1:15" ht="15.75" x14ac:dyDescent="0.25">
      <c r="A69" s="146"/>
      <c r="B69" s="147"/>
      <c r="C69" s="146"/>
      <c r="D69" s="146"/>
      <c r="E69" s="148"/>
      <c r="F69" s="146"/>
      <c r="G69" s="149"/>
      <c r="H69" s="146"/>
      <c r="I69" s="149"/>
      <c r="J69" s="146"/>
      <c r="K69" s="149"/>
      <c r="L69" s="146"/>
      <c r="M69" s="149"/>
      <c r="N69" s="146"/>
      <c r="O69" s="149"/>
    </row>
    <row r="70" spans="1:15" ht="15.75" x14ac:dyDescent="0.25">
      <c r="A70" s="146"/>
      <c r="B70" s="147"/>
      <c r="C70" s="146"/>
      <c r="D70" s="146"/>
      <c r="E70" s="148"/>
      <c r="F70" s="146"/>
      <c r="G70" s="149"/>
      <c r="H70" s="146"/>
      <c r="I70" s="149"/>
      <c r="J70" s="146"/>
      <c r="K70" s="149"/>
      <c r="L70" s="146"/>
      <c r="M70" s="149"/>
      <c r="N70" s="146"/>
      <c r="O70" s="149"/>
    </row>
    <row r="71" spans="1:15" ht="15.75" x14ac:dyDescent="0.25">
      <c r="A71" s="146"/>
      <c r="B71" s="147"/>
      <c r="C71" s="146"/>
      <c r="D71" s="146"/>
      <c r="E71" s="148"/>
      <c r="F71" s="146"/>
      <c r="G71" s="149"/>
      <c r="H71" s="146"/>
      <c r="I71" s="149"/>
      <c r="J71" s="146"/>
      <c r="K71" s="149"/>
      <c r="L71" s="146"/>
      <c r="M71" s="149"/>
      <c r="N71" s="146"/>
      <c r="O71" s="149"/>
    </row>
    <row r="72" spans="1:15" ht="15.75" x14ac:dyDescent="0.25">
      <c r="A72" s="146"/>
      <c r="B72" s="147"/>
      <c r="C72" s="146"/>
      <c r="D72" s="146"/>
      <c r="E72" s="148"/>
      <c r="F72" s="146"/>
      <c r="G72" s="149"/>
      <c r="H72" s="146"/>
      <c r="I72" s="149"/>
      <c r="J72" s="146"/>
      <c r="K72" s="149"/>
      <c r="L72" s="146"/>
      <c r="M72" s="149"/>
      <c r="N72" s="146"/>
      <c r="O72" s="149"/>
    </row>
    <row r="73" spans="1:15" ht="15.75" x14ac:dyDescent="0.25">
      <c r="A73" s="146"/>
      <c r="B73" s="147"/>
      <c r="C73" s="146"/>
      <c r="D73" s="146"/>
      <c r="E73" s="148"/>
      <c r="F73" s="146"/>
      <c r="G73" s="149"/>
      <c r="H73" s="152"/>
      <c r="I73" s="149"/>
      <c r="J73" s="152"/>
      <c r="K73" s="149"/>
      <c r="L73" s="152"/>
      <c r="M73" s="149"/>
      <c r="N73" s="146"/>
      <c r="O73" s="149"/>
    </row>
    <row r="74" spans="1:15" ht="15.75" x14ac:dyDescent="0.25">
      <c r="A74" s="146"/>
      <c r="B74" s="147"/>
      <c r="C74" s="146"/>
      <c r="D74" s="146"/>
      <c r="E74" s="148"/>
      <c r="F74" s="146"/>
      <c r="G74" s="149"/>
      <c r="H74" s="152"/>
      <c r="I74" s="149"/>
      <c r="J74" s="152"/>
      <c r="K74" s="149"/>
      <c r="L74" s="152"/>
      <c r="M74" s="149"/>
      <c r="N74" s="146"/>
      <c r="O74" s="149"/>
    </row>
    <row r="75" spans="1:15" ht="15.75" x14ac:dyDescent="0.25">
      <c r="A75" s="146"/>
      <c r="B75" s="147"/>
      <c r="C75" s="146"/>
      <c r="D75" s="146"/>
      <c r="E75" s="148"/>
      <c r="F75" s="146"/>
      <c r="G75" s="149"/>
      <c r="H75" s="152"/>
      <c r="I75" s="149"/>
      <c r="J75" s="152"/>
      <c r="K75" s="149"/>
      <c r="L75" s="152"/>
      <c r="M75" s="149"/>
      <c r="N75" s="146"/>
      <c r="O75" s="149"/>
    </row>
    <row r="76" spans="1:15" ht="15.75" x14ac:dyDescent="0.25">
      <c r="A76" s="146"/>
      <c r="B76" s="147"/>
      <c r="C76" s="146"/>
      <c r="D76" s="146"/>
      <c r="E76" s="148"/>
      <c r="F76" s="146"/>
      <c r="G76" s="149"/>
      <c r="H76" s="152"/>
      <c r="I76" s="149"/>
      <c r="J76" s="152"/>
      <c r="K76" s="149"/>
      <c r="L76" s="152"/>
      <c r="M76" s="149"/>
      <c r="N76" s="146"/>
      <c r="O76" s="149"/>
    </row>
    <row r="77" spans="1:15" ht="15.75" x14ac:dyDescent="0.25">
      <c r="A77" s="146"/>
      <c r="B77" s="147"/>
      <c r="C77" s="146"/>
      <c r="D77" s="146"/>
      <c r="E77" s="148"/>
      <c r="F77" s="146"/>
      <c r="G77" s="149"/>
      <c r="H77" s="152"/>
      <c r="I77" s="149"/>
      <c r="J77" s="152"/>
      <c r="K77" s="149"/>
      <c r="L77" s="152"/>
      <c r="M77" s="149"/>
      <c r="N77" s="146"/>
      <c r="O77" s="149"/>
    </row>
    <row r="78" spans="1:15" ht="15.75" x14ac:dyDescent="0.25">
      <c r="A78" s="146"/>
      <c r="B78" s="147"/>
      <c r="C78" s="146"/>
      <c r="D78" s="146"/>
      <c r="E78" s="148"/>
      <c r="F78" s="146"/>
      <c r="G78" s="149"/>
      <c r="H78" s="152"/>
      <c r="I78" s="149"/>
      <c r="J78" s="152"/>
      <c r="K78" s="149"/>
      <c r="L78" s="152"/>
      <c r="M78" s="149"/>
      <c r="N78" s="146"/>
      <c r="O78" s="149"/>
    </row>
    <row r="79" spans="1:15" ht="15.75" x14ac:dyDescent="0.25">
      <c r="A79" s="146"/>
      <c r="B79" s="147"/>
      <c r="C79" s="146"/>
      <c r="D79" s="146"/>
      <c r="E79" s="148"/>
      <c r="F79" s="146"/>
      <c r="G79" s="149"/>
      <c r="H79" s="152"/>
      <c r="I79" s="149"/>
      <c r="J79" s="152"/>
      <c r="K79" s="149"/>
      <c r="L79" s="152"/>
      <c r="M79" s="149"/>
      <c r="N79" s="146"/>
      <c r="O79" s="149"/>
    </row>
    <row r="80" spans="1:15" ht="15.75" x14ac:dyDescent="0.25">
      <c r="A80" s="146"/>
      <c r="B80" s="147"/>
      <c r="C80" s="146"/>
      <c r="D80" s="146"/>
      <c r="E80" s="148"/>
      <c r="F80" s="146"/>
      <c r="G80" s="149"/>
      <c r="H80" s="152"/>
      <c r="I80" s="149"/>
      <c r="J80" s="152"/>
      <c r="K80" s="149"/>
      <c r="L80" s="152"/>
      <c r="M80" s="149"/>
      <c r="N80" s="146"/>
      <c r="O80" s="149"/>
    </row>
    <row r="81" spans="1:15" ht="15.75" x14ac:dyDescent="0.25">
      <c r="A81" s="146"/>
      <c r="B81" s="147"/>
      <c r="C81" s="146"/>
      <c r="D81" s="146"/>
      <c r="E81" s="148"/>
      <c r="F81" s="146"/>
      <c r="G81" s="149"/>
      <c r="H81" s="152"/>
      <c r="I81" s="149"/>
      <c r="J81" s="152"/>
      <c r="K81" s="149"/>
      <c r="L81" s="152"/>
      <c r="M81" s="149"/>
      <c r="N81" s="146"/>
      <c r="O81" s="149"/>
    </row>
    <row r="82" spans="1:15" ht="15.75" x14ac:dyDescent="0.2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</row>
    <row r="83" spans="1:15" ht="15.75" x14ac:dyDescent="0.25">
      <c r="A83" s="146"/>
      <c r="B83" s="147"/>
      <c r="C83" s="146"/>
      <c r="D83" s="146"/>
      <c r="E83" s="149"/>
      <c r="F83" s="146"/>
      <c r="G83" s="149"/>
      <c r="H83" s="146"/>
      <c r="I83" s="149"/>
      <c r="J83" s="146"/>
      <c r="K83" s="149"/>
      <c r="L83" s="146"/>
      <c r="M83" s="149"/>
      <c r="N83" s="146"/>
      <c r="O83" s="149"/>
    </row>
    <row r="84" spans="1:15" ht="15.75" x14ac:dyDescent="0.25">
      <c r="A84" s="146"/>
      <c r="B84" s="147"/>
      <c r="C84" s="146"/>
      <c r="D84" s="146"/>
      <c r="E84" s="149"/>
      <c r="F84" s="146"/>
      <c r="G84" s="149"/>
      <c r="H84" s="146"/>
      <c r="I84" s="149"/>
      <c r="J84" s="146"/>
      <c r="K84" s="149"/>
      <c r="L84" s="146"/>
      <c r="M84" s="149"/>
      <c r="N84" s="146"/>
      <c r="O84" s="149"/>
    </row>
    <row r="85" spans="1:15" ht="15.75" x14ac:dyDescent="0.25">
      <c r="A85" s="146"/>
      <c r="B85" s="147"/>
      <c r="C85" s="146"/>
      <c r="D85" s="146"/>
      <c r="E85" s="149"/>
      <c r="F85" s="146"/>
      <c r="G85" s="149"/>
      <c r="H85" s="146"/>
      <c r="I85" s="149"/>
      <c r="J85" s="146"/>
      <c r="K85" s="149"/>
      <c r="L85" s="146"/>
      <c r="M85" s="149"/>
      <c r="N85" s="146"/>
      <c r="O85" s="149"/>
    </row>
    <row r="86" spans="1:15" ht="15.75" x14ac:dyDescent="0.2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</row>
    <row r="87" spans="1:15" ht="15.75" x14ac:dyDescent="0.25">
      <c r="A87" s="146"/>
      <c r="B87" s="146"/>
      <c r="C87" s="146"/>
      <c r="D87" s="146"/>
      <c r="E87" s="149"/>
      <c r="F87" s="146"/>
      <c r="G87" s="149"/>
      <c r="H87" s="146"/>
      <c r="I87" s="149"/>
      <c r="J87" s="146"/>
      <c r="K87" s="149"/>
      <c r="L87" s="146"/>
      <c r="M87" s="149"/>
      <c r="N87" s="146"/>
      <c r="O87" s="157"/>
    </row>
  </sheetData>
  <mergeCells count="25">
    <mergeCell ref="M1:O1"/>
    <mergeCell ref="A3:A7"/>
    <mergeCell ref="B3:B7"/>
    <mergeCell ref="C3:C7"/>
    <mergeCell ref="D3:O3"/>
    <mergeCell ref="D4:E4"/>
    <mergeCell ref="F4:G4"/>
    <mergeCell ref="H4:I4"/>
    <mergeCell ref="J4:K4"/>
    <mergeCell ref="L4:M4"/>
    <mergeCell ref="N4:O4"/>
    <mergeCell ref="D5:D7"/>
    <mergeCell ref="E5:E7"/>
    <mergeCell ref="F5:F7"/>
    <mergeCell ref="G5:G7"/>
    <mergeCell ref="H5:H7"/>
    <mergeCell ref="N5:N7"/>
    <mergeCell ref="O5:O7"/>
    <mergeCell ref="A8:O8"/>
    <mergeCell ref="A9:O9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58"/>
  <sheetViews>
    <sheetView view="pageBreakPreview" topLeftCell="A5" zoomScale="85" zoomScaleNormal="85" zoomScaleSheetLayoutView="85" workbookViewId="0">
      <selection activeCell="H13" sqref="H13"/>
    </sheetView>
  </sheetViews>
  <sheetFormatPr defaultRowHeight="15" x14ac:dyDescent="0.25"/>
  <cols>
    <col min="1" max="1" width="5.140625" customWidth="1"/>
    <col min="2" max="2" width="33.85546875" style="88" customWidth="1"/>
    <col min="10" max="10" width="11" customWidth="1"/>
    <col min="11" max="11" width="12.28515625" customWidth="1"/>
    <col min="12" max="12" width="11.140625" customWidth="1"/>
    <col min="13" max="13" width="14.28515625" customWidth="1"/>
  </cols>
  <sheetData>
    <row r="2" spans="1:15" ht="18.75" x14ac:dyDescent="0.3">
      <c r="M2" s="260" t="s">
        <v>74</v>
      </c>
      <c r="N2" s="260"/>
      <c r="O2" s="260"/>
    </row>
    <row r="4" spans="1:15" ht="18.75" x14ac:dyDescent="0.25">
      <c r="A4" s="261" t="s">
        <v>7</v>
      </c>
      <c r="B4" s="253" t="s">
        <v>8</v>
      </c>
      <c r="C4" s="263" t="s">
        <v>9</v>
      </c>
      <c r="D4" s="253" t="s">
        <v>0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18.75" x14ac:dyDescent="0.3">
      <c r="A5" s="261"/>
      <c r="B5" s="253"/>
      <c r="C5" s="263"/>
      <c r="D5" s="251" t="s">
        <v>1</v>
      </c>
      <c r="E5" s="251"/>
      <c r="F5" s="253" t="s">
        <v>2</v>
      </c>
      <c r="G5" s="253"/>
      <c r="H5" s="251" t="s">
        <v>3</v>
      </c>
      <c r="I5" s="251"/>
      <c r="J5" s="272" t="s">
        <v>4</v>
      </c>
      <c r="K5" s="272"/>
      <c r="L5" s="272" t="s">
        <v>5</v>
      </c>
      <c r="M5" s="272"/>
      <c r="N5" s="251" t="s">
        <v>6</v>
      </c>
      <c r="O5" s="251"/>
    </row>
    <row r="6" spans="1:15" x14ac:dyDescent="0.25">
      <c r="A6" s="261"/>
      <c r="B6" s="253"/>
      <c r="C6" s="263"/>
      <c r="D6" s="263" t="s">
        <v>10</v>
      </c>
      <c r="E6" s="253" t="s">
        <v>11</v>
      </c>
      <c r="F6" s="252" t="s">
        <v>10</v>
      </c>
      <c r="G6" s="253" t="s">
        <v>11</v>
      </c>
      <c r="H6" s="252" t="s">
        <v>10</v>
      </c>
      <c r="I6" s="253" t="s">
        <v>11</v>
      </c>
      <c r="J6" s="252" t="s">
        <v>10</v>
      </c>
      <c r="K6" s="253" t="s">
        <v>11</v>
      </c>
      <c r="L6" s="252" t="s">
        <v>10</v>
      </c>
      <c r="M6" s="253" t="s">
        <v>11</v>
      </c>
      <c r="N6" s="252" t="s">
        <v>10</v>
      </c>
      <c r="O6" s="253" t="s">
        <v>11</v>
      </c>
    </row>
    <row r="7" spans="1:15" x14ac:dyDescent="0.25">
      <c r="A7" s="261"/>
      <c r="B7" s="253"/>
      <c r="C7" s="263"/>
      <c r="D7" s="263"/>
      <c r="E7" s="253"/>
      <c r="F7" s="252"/>
      <c r="G7" s="253"/>
      <c r="H7" s="252"/>
      <c r="I7" s="253"/>
      <c r="J7" s="252"/>
      <c r="K7" s="253"/>
      <c r="L7" s="252"/>
      <c r="M7" s="253"/>
      <c r="N7" s="252"/>
      <c r="O7" s="253"/>
    </row>
    <row r="8" spans="1:15" ht="47.25" customHeight="1" x14ac:dyDescent="0.25">
      <c r="A8" s="261"/>
      <c r="B8" s="253"/>
      <c r="C8" s="263"/>
      <c r="D8" s="263"/>
      <c r="E8" s="253"/>
      <c r="F8" s="252"/>
      <c r="G8" s="253"/>
      <c r="H8" s="252"/>
      <c r="I8" s="253"/>
      <c r="J8" s="252"/>
      <c r="K8" s="253"/>
      <c r="L8" s="252"/>
      <c r="M8" s="253"/>
      <c r="N8" s="252"/>
      <c r="O8" s="253"/>
    </row>
    <row r="9" spans="1:15" ht="20.25" customHeight="1" x14ac:dyDescent="0.25">
      <c r="A9" s="303" t="s">
        <v>98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5"/>
    </row>
    <row r="10" spans="1:15" s="1" customFormat="1" ht="16.5" thickBot="1" x14ac:dyDescent="0.3">
      <c r="A10" s="306" t="s">
        <v>12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8"/>
    </row>
    <row r="11" spans="1:15" ht="47.25" x14ac:dyDescent="0.25">
      <c r="A11" s="6">
        <v>1</v>
      </c>
      <c r="B11" s="128" t="s">
        <v>83</v>
      </c>
      <c r="C11" s="7">
        <v>14</v>
      </c>
      <c r="D11" s="7">
        <v>14</v>
      </c>
      <c r="E11" s="8">
        <f>D11/C11</f>
        <v>1</v>
      </c>
      <c r="F11" s="7">
        <v>11</v>
      </c>
      <c r="G11" s="9">
        <f>F11/D11</f>
        <v>0.7857142857142857</v>
      </c>
      <c r="H11" s="7">
        <v>3</v>
      </c>
      <c r="I11" s="9">
        <f>H11/C11</f>
        <v>0.21428571428571427</v>
      </c>
      <c r="J11" s="183">
        <v>0</v>
      </c>
      <c r="K11" s="9">
        <f>J11/C11</f>
        <v>0</v>
      </c>
      <c r="L11" s="183">
        <v>0</v>
      </c>
      <c r="M11" s="9">
        <f>L11/C11</f>
        <v>0</v>
      </c>
      <c r="N11" s="7">
        <f>SUM(F11,H11)</f>
        <v>14</v>
      </c>
      <c r="O11" s="10">
        <f>N11/C11</f>
        <v>1</v>
      </c>
    </row>
    <row r="12" spans="1:15" ht="47.25" x14ac:dyDescent="0.25">
      <c r="A12" s="11">
        <v>2</v>
      </c>
      <c r="B12" s="41" t="s">
        <v>71</v>
      </c>
      <c r="C12" s="2">
        <v>14</v>
      </c>
      <c r="D12" s="2">
        <v>14</v>
      </c>
      <c r="E12" s="4">
        <f t="shared" ref="E12:E20" si="0">D12/C12</f>
        <v>1</v>
      </c>
      <c r="F12" s="2">
        <v>14</v>
      </c>
      <c r="G12" s="3">
        <f t="shared" ref="G12:G20" si="1">F12/D12</f>
        <v>1</v>
      </c>
      <c r="H12" s="2">
        <v>0</v>
      </c>
      <c r="I12" s="3">
        <f t="shared" ref="I12:I20" si="2">H12/C12</f>
        <v>0</v>
      </c>
      <c r="J12" s="184">
        <v>0</v>
      </c>
      <c r="K12" s="3">
        <f t="shared" ref="K12:K20" si="3">J12/C12</f>
        <v>0</v>
      </c>
      <c r="L12" s="184">
        <v>0</v>
      </c>
      <c r="M12" s="3">
        <f t="shared" ref="M12:M20" si="4">L12/C12</f>
        <v>0</v>
      </c>
      <c r="N12" s="2">
        <f t="shared" ref="N12:N20" si="5">SUM(F12,H12)</f>
        <v>14</v>
      </c>
      <c r="O12" s="12">
        <f t="shared" ref="O12:O20" si="6">N12/C12</f>
        <v>1</v>
      </c>
    </row>
    <row r="13" spans="1:15" ht="47.25" x14ac:dyDescent="0.25">
      <c r="A13" s="11">
        <v>3</v>
      </c>
      <c r="B13" s="221" t="s">
        <v>108</v>
      </c>
      <c r="C13" s="2">
        <v>14</v>
      </c>
      <c r="D13" s="2">
        <v>14</v>
      </c>
      <c r="E13" s="4">
        <f t="shared" si="0"/>
        <v>1</v>
      </c>
      <c r="F13" s="2">
        <v>9</v>
      </c>
      <c r="G13" s="3">
        <f t="shared" si="1"/>
        <v>0.6428571428571429</v>
      </c>
      <c r="H13" s="2">
        <v>5</v>
      </c>
      <c r="I13" s="3">
        <f t="shared" si="2"/>
        <v>0.35714285714285715</v>
      </c>
      <c r="J13" s="184">
        <v>0</v>
      </c>
      <c r="K13" s="3">
        <f t="shared" si="3"/>
        <v>0</v>
      </c>
      <c r="L13" s="184">
        <v>0</v>
      </c>
      <c r="M13" s="3">
        <f t="shared" si="4"/>
        <v>0</v>
      </c>
      <c r="N13" s="2">
        <f t="shared" si="5"/>
        <v>14</v>
      </c>
      <c r="O13" s="12">
        <f t="shared" si="6"/>
        <v>1</v>
      </c>
    </row>
    <row r="14" spans="1:15" ht="15.75" x14ac:dyDescent="0.25">
      <c r="A14" s="11">
        <v>4</v>
      </c>
      <c r="B14" s="130" t="s">
        <v>78</v>
      </c>
      <c r="C14" s="2">
        <v>14</v>
      </c>
      <c r="D14" s="2">
        <v>14</v>
      </c>
      <c r="E14" s="4">
        <f t="shared" si="0"/>
        <v>1</v>
      </c>
      <c r="F14" s="2">
        <v>14</v>
      </c>
      <c r="G14" s="3">
        <f t="shared" si="1"/>
        <v>1</v>
      </c>
      <c r="H14" s="2">
        <v>0</v>
      </c>
      <c r="I14" s="3">
        <f t="shared" si="2"/>
        <v>0</v>
      </c>
      <c r="J14" s="184">
        <v>0</v>
      </c>
      <c r="K14" s="3">
        <f t="shared" si="3"/>
        <v>0</v>
      </c>
      <c r="L14" s="184">
        <v>0</v>
      </c>
      <c r="M14" s="3">
        <f t="shared" si="4"/>
        <v>0</v>
      </c>
      <c r="N14" s="2">
        <f t="shared" si="5"/>
        <v>14</v>
      </c>
      <c r="O14" s="12">
        <f t="shared" si="6"/>
        <v>1</v>
      </c>
    </row>
    <row r="15" spans="1:15" ht="31.5" x14ac:dyDescent="0.25">
      <c r="A15" s="11">
        <v>5</v>
      </c>
      <c r="B15" s="41" t="s">
        <v>172</v>
      </c>
      <c r="C15" s="2">
        <v>14</v>
      </c>
      <c r="D15" s="2">
        <v>14</v>
      </c>
      <c r="E15" s="4">
        <f t="shared" si="0"/>
        <v>1</v>
      </c>
      <c r="F15" s="2">
        <v>14</v>
      </c>
      <c r="G15" s="3">
        <f t="shared" si="1"/>
        <v>1</v>
      </c>
      <c r="H15" s="2">
        <v>0</v>
      </c>
      <c r="I15" s="3">
        <f t="shared" si="2"/>
        <v>0</v>
      </c>
      <c r="J15" s="184">
        <v>0</v>
      </c>
      <c r="K15" s="3">
        <f t="shared" si="3"/>
        <v>0</v>
      </c>
      <c r="L15" s="184">
        <v>0</v>
      </c>
      <c r="M15" s="3">
        <f t="shared" si="4"/>
        <v>0</v>
      </c>
      <c r="N15" s="2">
        <f t="shared" si="5"/>
        <v>14</v>
      </c>
      <c r="O15" s="3">
        <f t="shared" si="6"/>
        <v>1</v>
      </c>
    </row>
    <row r="16" spans="1:15" ht="15.75" x14ac:dyDescent="0.25">
      <c r="A16" s="11">
        <v>6</v>
      </c>
      <c r="B16" s="130" t="s">
        <v>28</v>
      </c>
      <c r="C16" s="2">
        <v>14</v>
      </c>
      <c r="D16" s="2">
        <v>14</v>
      </c>
      <c r="E16" s="4">
        <f t="shared" si="0"/>
        <v>1</v>
      </c>
      <c r="F16" s="2">
        <v>14</v>
      </c>
      <c r="G16" s="3">
        <f t="shared" si="1"/>
        <v>1</v>
      </c>
      <c r="H16" s="2">
        <v>0</v>
      </c>
      <c r="I16" s="3">
        <f t="shared" si="2"/>
        <v>0</v>
      </c>
      <c r="J16" s="184">
        <v>0</v>
      </c>
      <c r="K16" s="3">
        <f t="shared" si="3"/>
        <v>0</v>
      </c>
      <c r="L16" s="184">
        <v>0</v>
      </c>
      <c r="M16" s="3">
        <f t="shared" si="4"/>
        <v>0</v>
      </c>
      <c r="N16" s="2">
        <f t="shared" si="5"/>
        <v>14</v>
      </c>
      <c r="O16" s="3">
        <f t="shared" si="6"/>
        <v>1</v>
      </c>
    </row>
    <row r="17" spans="1:15" ht="47.25" x14ac:dyDescent="0.25">
      <c r="A17" s="11">
        <v>7</v>
      </c>
      <c r="B17" s="41" t="s">
        <v>107</v>
      </c>
      <c r="C17" s="2">
        <v>14</v>
      </c>
      <c r="D17" s="2">
        <v>14</v>
      </c>
      <c r="E17" s="4">
        <f t="shared" si="0"/>
        <v>1</v>
      </c>
      <c r="F17" s="2">
        <v>9</v>
      </c>
      <c r="G17" s="3">
        <f t="shared" si="1"/>
        <v>0.6428571428571429</v>
      </c>
      <c r="H17" s="2">
        <v>5</v>
      </c>
      <c r="I17" s="3">
        <f t="shared" si="2"/>
        <v>0.35714285714285715</v>
      </c>
      <c r="J17" s="184">
        <v>0</v>
      </c>
      <c r="K17" s="3">
        <f t="shared" si="3"/>
        <v>0</v>
      </c>
      <c r="L17" s="184">
        <v>0</v>
      </c>
      <c r="M17" s="3">
        <f t="shared" si="4"/>
        <v>0</v>
      </c>
      <c r="N17" s="2">
        <f t="shared" si="5"/>
        <v>14</v>
      </c>
      <c r="O17" s="3">
        <f t="shared" si="6"/>
        <v>1</v>
      </c>
    </row>
    <row r="18" spans="1:15" ht="47.25" x14ac:dyDescent="0.25">
      <c r="A18" s="11">
        <v>8</v>
      </c>
      <c r="B18" s="41" t="s">
        <v>109</v>
      </c>
      <c r="C18" s="2">
        <v>14</v>
      </c>
      <c r="D18" s="2">
        <v>14</v>
      </c>
      <c r="E18" s="4">
        <f t="shared" si="0"/>
        <v>1</v>
      </c>
      <c r="F18" s="2">
        <v>9</v>
      </c>
      <c r="G18" s="3">
        <f t="shared" si="1"/>
        <v>0.6428571428571429</v>
      </c>
      <c r="H18" s="2">
        <v>5</v>
      </c>
      <c r="I18" s="3">
        <f t="shared" si="2"/>
        <v>0.35714285714285715</v>
      </c>
      <c r="J18" s="184">
        <v>0</v>
      </c>
      <c r="K18" s="3">
        <f t="shared" si="3"/>
        <v>0</v>
      </c>
      <c r="L18" s="184">
        <v>0</v>
      </c>
      <c r="M18" s="3">
        <f t="shared" si="4"/>
        <v>0</v>
      </c>
      <c r="N18" s="2">
        <f t="shared" si="5"/>
        <v>14</v>
      </c>
      <c r="O18" s="3">
        <f t="shared" si="6"/>
        <v>1</v>
      </c>
    </row>
    <row r="19" spans="1:15" ht="15.75" x14ac:dyDescent="0.25">
      <c r="A19" s="11">
        <v>9</v>
      </c>
      <c r="B19" s="41" t="s">
        <v>17</v>
      </c>
      <c r="C19" s="2">
        <v>14</v>
      </c>
      <c r="D19" s="2">
        <v>14</v>
      </c>
      <c r="E19" s="4">
        <f t="shared" si="0"/>
        <v>1</v>
      </c>
      <c r="F19" s="2">
        <v>14</v>
      </c>
      <c r="G19" s="3">
        <f t="shared" si="1"/>
        <v>1</v>
      </c>
      <c r="H19" s="2">
        <v>0</v>
      </c>
      <c r="I19" s="3">
        <f t="shared" si="2"/>
        <v>0</v>
      </c>
      <c r="J19" s="184">
        <v>0</v>
      </c>
      <c r="K19" s="3">
        <f t="shared" si="3"/>
        <v>0</v>
      </c>
      <c r="L19" s="184">
        <v>0</v>
      </c>
      <c r="M19" s="3">
        <f t="shared" si="4"/>
        <v>0</v>
      </c>
      <c r="N19" s="2">
        <f t="shared" si="5"/>
        <v>14</v>
      </c>
      <c r="O19" s="3">
        <f t="shared" si="6"/>
        <v>1</v>
      </c>
    </row>
    <row r="20" spans="1:15" ht="48" thickBot="1" x14ac:dyDescent="0.3">
      <c r="A20" s="14">
        <v>10</v>
      </c>
      <c r="B20" s="129" t="s">
        <v>102</v>
      </c>
      <c r="C20" s="14">
        <v>14</v>
      </c>
      <c r="D20" s="14">
        <v>14</v>
      </c>
      <c r="E20" s="15">
        <f t="shared" si="0"/>
        <v>1</v>
      </c>
      <c r="F20" s="14">
        <v>14</v>
      </c>
      <c r="G20" s="16">
        <f t="shared" si="1"/>
        <v>1</v>
      </c>
      <c r="H20" s="14">
        <v>0</v>
      </c>
      <c r="I20" s="16">
        <f t="shared" si="2"/>
        <v>0</v>
      </c>
      <c r="J20" s="223">
        <v>0</v>
      </c>
      <c r="K20" s="16">
        <f t="shared" si="3"/>
        <v>0</v>
      </c>
      <c r="L20" s="223">
        <v>0</v>
      </c>
      <c r="M20" s="16">
        <f t="shared" si="4"/>
        <v>0</v>
      </c>
      <c r="N20" s="14">
        <f t="shared" si="5"/>
        <v>14</v>
      </c>
      <c r="O20" s="16">
        <f t="shared" si="6"/>
        <v>1</v>
      </c>
    </row>
    <row r="21" spans="1:15" ht="16.5" thickBot="1" x14ac:dyDescent="0.3">
      <c r="A21" s="250" t="s">
        <v>13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</row>
    <row r="22" spans="1:15" ht="47.25" x14ac:dyDescent="0.25">
      <c r="A22" s="6">
        <v>1</v>
      </c>
      <c r="B22" s="128" t="s">
        <v>105</v>
      </c>
      <c r="C22" s="7">
        <v>14</v>
      </c>
      <c r="D22" s="7">
        <v>14</v>
      </c>
      <c r="E22" s="8">
        <f>D22/C22</f>
        <v>1</v>
      </c>
      <c r="F22" s="7">
        <v>8</v>
      </c>
      <c r="G22" s="9">
        <f>F22/C22</f>
        <v>0.5714285714285714</v>
      </c>
      <c r="H22" s="7">
        <v>6</v>
      </c>
      <c r="I22" s="9">
        <f>H22/C22</f>
        <v>0.42857142857142855</v>
      </c>
      <c r="J22" s="7">
        <v>0</v>
      </c>
      <c r="K22" s="24">
        <f>J22/C22</f>
        <v>0</v>
      </c>
      <c r="L22" s="7">
        <v>0</v>
      </c>
      <c r="M22" s="9">
        <f>L22/C22</f>
        <v>0</v>
      </c>
      <c r="N22" s="7">
        <f>SUM(F22,H22)</f>
        <v>14</v>
      </c>
      <c r="O22" s="10">
        <f>N22/C22</f>
        <v>1</v>
      </c>
    </row>
    <row r="23" spans="1:15" ht="47.25" x14ac:dyDescent="0.25">
      <c r="A23" s="11">
        <v>2</v>
      </c>
      <c r="B23" s="41" t="s">
        <v>107</v>
      </c>
      <c r="C23" s="2">
        <v>14</v>
      </c>
      <c r="D23" s="2">
        <v>14</v>
      </c>
      <c r="E23" s="4">
        <f t="shared" ref="E23:E49" si="7">D23/C23</f>
        <v>1</v>
      </c>
      <c r="F23" s="2">
        <v>14</v>
      </c>
      <c r="G23" s="3">
        <f t="shared" ref="G23:G49" si="8">F23/C23</f>
        <v>1</v>
      </c>
      <c r="H23" s="2">
        <v>0</v>
      </c>
      <c r="I23" s="3">
        <f t="shared" ref="I23:I49" si="9">H23/C23</f>
        <v>0</v>
      </c>
      <c r="J23" s="2">
        <v>0</v>
      </c>
      <c r="K23" s="3">
        <f>J23/C23</f>
        <v>0</v>
      </c>
      <c r="L23" s="2">
        <v>0</v>
      </c>
      <c r="M23" s="3">
        <f t="shared" ref="M23:M49" si="10">L23/C23</f>
        <v>0</v>
      </c>
      <c r="N23" s="2">
        <f t="shared" ref="N23:N49" si="11">SUM(F23,H23)</f>
        <v>14</v>
      </c>
      <c r="O23" s="12">
        <f t="shared" ref="O23:O42" si="12">N23/C23</f>
        <v>1</v>
      </c>
    </row>
    <row r="24" spans="1:15" ht="31.5" x14ac:dyDescent="0.25">
      <c r="A24" s="11">
        <v>3</v>
      </c>
      <c r="B24" s="41" t="s">
        <v>106</v>
      </c>
      <c r="C24" s="2">
        <v>14</v>
      </c>
      <c r="D24" s="2">
        <v>14</v>
      </c>
      <c r="E24" s="4">
        <f t="shared" si="7"/>
        <v>1</v>
      </c>
      <c r="F24" s="2">
        <v>9</v>
      </c>
      <c r="G24" s="3">
        <f t="shared" si="8"/>
        <v>0.6428571428571429</v>
      </c>
      <c r="H24" s="2">
        <v>5</v>
      </c>
      <c r="I24" s="3">
        <f t="shared" si="9"/>
        <v>0.35714285714285715</v>
      </c>
      <c r="J24" s="2">
        <v>0</v>
      </c>
      <c r="K24" s="3">
        <f t="shared" ref="K24:K49" si="13">J24/C24</f>
        <v>0</v>
      </c>
      <c r="L24" s="2">
        <v>0</v>
      </c>
      <c r="M24" s="3">
        <f t="shared" si="10"/>
        <v>0</v>
      </c>
      <c r="N24" s="2">
        <f t="shared" si="11"/>
        <v>14</v>
      </c>
      <c r="O24" s="12">
        <f t="shared" si="12"/>
        <v>1</v>
      </c>
    </row>
    <row r="25" spans="1:15" ht="47.25" x14ac:dyDescent="0.25">
      <c r="A25" s="11">
        <v>4</v>
      </c>
      <c r="B25" s="41" t="s">
        <v>68</v>
      </c>
      <c r="C25" s="2">
        <v>14</v>
      </c>
      <c r="D25" s="2">
        <v>14</v>
      </c>
      <c r="E25" s="4">
        <f t="shared" si="7"/>
        <v>1</v>
      </c>
      <c r="F25" s="2">
        <v>8</v>
      </c>
      <c r="G25" s="3">
        <f t="shared" si="8"/>
        <v>0.5714285714285714</v>
      </c>
      <c r="H25" s="2">
        <v>6</v>
      </c>
      <c r="I25" s="3">
        <f t="shared" si="9"/>
        <v>0.42857142857142855</v>
      </c>
      <c r="J25" s="2">
        <v>0</v>
      </c>
      <c r="K25" s="3">
        <f t="shared" si="13"/>
        <v>0</v>
      </c>
      <c r="L25" s="2">
        <v>0</v>
      </c>
      <c r="M25" s="3">
        <f t="shared" si="10"/>
        <v>0</v>
      </c>
      <c r="N25" s="2">
        <f t="shared" si="11"/>
        <v>14</v>
      </c>
      <c r="O25" s="12">
        <f t="shared" si="12"/>
        <v>1</v>
      </c>
    </row>
    <row r="26" spans="1:15" ht="47.25" x14ac:dyDescent="0.25">
      <c r="A26" s="11">
        <v>5</v>
      </c>
      <c r="B26" s="41" t="s">
        <v>91</v>
      </c>
      <c r="C26" s="2">
        <v>14</v>
      </c>
      <c r="D26" s="2">
        <v>14</v>
      </c>
      <c r="E26" s="4">
        <f t="shared" si="7"/>
        <v>1</v>
      </c>
      <c r="F26" s="2">
        <v>9</v>
      </c>
      <c r="G26" s="3">
        <f t="shared" si="8"/>
        <v>0.6428571428571429</v>
      </c>
      <c r="H26" s="2">
        <v>5</v>
      </c>
      <c r="I26" s="3">
        <f t="shared" si="9"/>
        <v>0.35714285714285715</v>
      </c>
      <c r="J26" s="2">
        <v>0</v>
      </c>
      <c r="K26" s="3">
        <f t="shared" si="13"/>
        <v>0</v>
      </c>
      <c r="L26" s="2">
        <v>0</v>
      </c>
      <c r="M26" s="3">
        <f t="shared" si="10"/>
        <v>0</v>
      </c>
      <c r="N26" s="2">
        <f t="shared" si="11"/>
        <v>14</v>
      </c>
      <c r="O26" s="12">
        <f t="shared" si="12"/>
        <v>1</v>
      </c>
    </row>
    <row r="27" spans="1:15" ht="15.75" x14ac:dyDescent="0.25">
      <c r="A27" s="11">
        <v>6</v>
      </c>
      <c r="B27" s="130" t="s">
        <v>67</v>
      </c>
      <c r="C27" s="2">
        <v>14</v>
      </c>
      <c r="D27" s="2">
        <v>14</v>
      </c>
      <c r="E27" s="4">
        <f t="shared" si="7"/>
        <v>1</v>
      </c>
      <c r="F27" s="2">
        <v>8</v>
      </c>
      <c r="G27" s="3">
        <f t="shared" si="8"/>
        <v>0.5714285714285714</v>
      </c>
      <c r="H27" s="2">
        <v>6</v>
      </c>
      <c r="I27" s="3">
        <f t="shared" si="9"/>
        <v>0.42857142857142855</v>
      </c>
      <c r="J27" s="2">
        <v>0</v>
      </c>
      <c r="K27" s="3">
        <f t="shared" si="13"/>
        <v>0</v>
      </c>
      <c r="L27" s="2">
        <v>0</v>
      </c>
      <c r="M27" s="3">
        <f t="shared" si="10"/>
        <v>0</v>
      </c>
      <c r="N27" s="2">
        <f t="shared" si="11"/>
        <v>14</v>
      </c>
      <c r="O27" s="12">
        <f t="shared" si="12"/>
        <v>1</v>
      </c>
    </row>
    <row r="28" spans="1:15" ht="15.75" x14ac:dyDescent="0.25">
      <c r="A28" s="11">
        <v>7</v>
      </c>
      <c r="B28" s="41" t="s">
        <v>28</v>
      </c>
      <c r="C28" s="2">
        <v>14</v>
      </c>
      <c r="D28" s="2">
        <v>14</v>
      </c>
      <c r="E28" s="4">
        <f t="shared" si="7"/>
        <v>1</v>
      </c>
      <c r="F28" s="2">
        <v>10</v>
      </c>
      <c r="G28" s="3">
        <f t="shared" si="8"/>
        <v>0.7142857142857143</v>
      </c>
      <c r="H28" s="2">
        <v>4</v>
      </c>
      <c r="I28" s="3">
        <f t="shared" si="9"/>
        <v>0.2857142857142857</v>
      </c>
      <c r="J28" s="2">
        <v>0</v>
      </c>
      <c r="K28" s="3">
        <f t="shared" si="13"/>
        <v>0</v>
      </c>
      <c r="L28" s="2">
        <v>0</v>
      </c>
      <c r="M28" s="3">
        <f t="shared" si="10"/>
        <v>0</v>
      </c>
      <c r="N28" s="2">
        <f t="shared" si="11"/>
        <v>14</v>
      </c>
      <c r="O28" s="12">
        <f t="shared" si="12"/>
        <v>1</v>
      </c>
    </row>
    <row r="29" spans="1:15" ht="47.25" x14ac:dyDescent="0.25">
      <c r="A29" s="11">
        <v>8</v>
      </c>
      <c r="B29" s="41" t="s">
        <v>109</v>
      </c>
      <c r="C29" s="2">
        <v>14</v>
      </c>
      <c r="D29" s="2">
        <v>14</v>
      </c>
      <c r="E29" s="4">
        <f t="shared" ref="E29" si="14">D29/C29</f>
        <v>1</v>
      </c>
      <c r="F29" s="2">
        <v>9</v>
      </c>
      <c r="G29" s="3">
        <f t="shared" ref="G29" si="15">F29/C29</f>
        <v>0.6428571428571429</v>
      </c>
      <c r="H29" s="2">
        <v>5</v>
      </c>
      <c r="I29" s="3">
        <f t="shared" ref="I29" si="16">H29/C29</f>
        <v>0.35714285714285715</v>
      </c>
      <c r="J29" s="2">
        <v>0</v>
      </c>
      <c r="K29" s="3">
        <f t="shared" ref="K29" si="17">J29/C29</f>
        <v>0</v>
      </c>
      <c r="L29" s="2">
        <v>0</v>
      </c>
      <c r="M29" s="3">
        <f t="shared" ref="M29" si="18">L29/C29</f>
        <v>0</v>
      </c>
      <c r="N29" s="2">
        <f t="shared" ref="N29" si="19">SUM(F29,H29)</f>
        <v>14</v>
      </c>
      <c r="O29" s="12">
        <f t="shared" ref="O29" si="20">N29/C29</f>
        <v>1</v>
      </c>
    </row>
    <row r="30" spans="1:15" ht="31.5" x14ac:dyDescent="0.25">
      <c r="A30" s="11">
        <v>9</v>
      </c>
      <c r="B30" s="41" t="s">
        <v>172</v>
      </c>
      <c r="C30" s="2">
        <v>14</v>
      </c>
      <c r="D30" s="2">
        <v>14</v>
      </c>
      <c r="E30" s="4">
        <f t="shared" si="7"/>
        <v>1</v>
      </c>
      <c r="F30" s="2">
        <v>8</v>
      </c>
      <c r="G30" s="3">
        <f t="shared" si="8"/>
        <v>0.5714285714285714</v>
      </c>
      <c r="H30" s="2">
        <v>6</v>
      </c>
      <c r="I30" s="3">
        <f t="shared" si="9"/>
        <v>0.42857142857142855</v>
      </c>
      <c r="J30" s="2">
        <v>0</v>
      </c>
      <c r="K30" s="3">
        <f t="shared" si="13"/>
        <v>0</v>
      </c>
      <c r="L30" s="2">
        <v>0</v>
      </c>
      <c r="M30" s="3">
        <f t="shared" si="10"/>
        <v>0</v>
      </c>
      <c r="N30" s="2">
        <f t="shared" si="11"/>
        <v>14</v>
      </c>
      <c r="O30" s="12">
        <f t="shared" si="12"/>
        <v>1</v>
      </c>
    </row>
    <row r="31" spans="1:15" ht="31.5" x14ac:dyDescent="0.25">
      <c r="A31" s="2">
        <v>10</v>
      </c>
      <c r="B31" s="41" t="s">
        <v>25</v>
      </c>
      <c r="C31" s="2">
        <v>14</v>
      </c>
      <c r="D31" s="2">
        <v>14</v>
      </c>
      <c r="E31" s="4">
        <f t="shared" si="7"/>
        <v>1</v>
      </c>
      <c r="F31" s="2">
        <v>14</v>
      </c>
      <c r="G31" s="3">
        <f t="shared" si="8"/>
        <v>1</v>
      </c>
      <c r="H31" s="2">
        <v>0</v>
      </c>
      <c r="I31" s="3">
        <f t="shared" si="9"/>
        <v>0</v>
      </c>
      <c r="J31" s="2">
        <v>0</v>
      </c>
      <c r="K31" s="3">
        <f t="shared" si="13"/>
        <v>0</v>
      </c>
      <c r="L31" s="2">
        <v>0</v>
      </c>
      <c r="M31" s="3">
        <f t="shared" si="10"/>
        <v>0</v>
      </c>
      <c r="N31" s="2">
        <f t="shared" si="11"/>
        <v>14</v>
      </c>
      <c r="O31" s="3">
        <f t="shared" si="12"/>
        <v>1</v>
      </c>
    </row>
    <row r="32" spans="1:15" ht="15.75" x14ac:dyDescent="0.25">
      <c r="A32" s="2">
        <v>11</v>
      </c>
      <c r="B32" s="41" t="s">
        <v>17</v>
      </c>
      <c r="C32" s="2">
        <v>14</v>
      </c>
      <c r="D32" s="2">
        <v>14</v>
      </c>
      <c r="E32" s="4">
        <f t="shared" si="7"/>
        <v>1</v>
      </c>
      <c r="F32" s="2">
        <v>14</v>
      </c>
      <c r="G32" s="3">
        <f t="shared" si="8"/>
        <v>1</v>
      </c>
      <c r="H32" s="2">
        <v>0</v>
      </c>
      <c r="I32" s="3">
        <f t="shared" si="9"/>
        <v>0</v>
      </c>
      <c r="J32" s="2">
        <v>0</v>
      </c>
      <c r="K32" s="3">
        <f t="shared" si="13"/>
        <v>0</v>
      </c>
      <c r="L32" s="2">
        <v>0</v>
      </c>
      <c r="M32" s="3">
        <f t="shared" si="10"/>
        <v>0</v>
      </c>
      <c r="N32" s="2">
        <f t="shared" si="11"/>
        <v>14</v>
      </c>
      <c r="O32" s="3">
        <f t="shared" si="12"/>
        <v>1</v>
      </c>
    </row>
    <row r="33" spans="1:15" ht="47.25" customHeight="1" thickBot="1" x14ac:dyDescent="0.3">
      <c r="A33" s="13">
        <v>12</v>
      </c>
      <c r="B33" s="220" t="s">
        <v>108</v>
      </c>
      <c r="C33" s="14">
        <v>14</v>
      </c>
      <c r="D33" s="14">
        <v>14</v>
      </c>
      <c r="E33" s="15">
        <f t="shared" si="7"/>
        <v>1</v>
      </c>
      <c r="F33" s="14">
        <v>8</v>
      </c>
      <c r="G33" s="16">
        <f t="shared" si="8"/>
        <v>0.5714285714285714</v>
      </c>
      <c r="H33" s="14">
        <v>6</v>
      </c>
      <c r="I33" s="16">
        <f t="shared" si="9"/>
        <v>0.42857142857142855</v>
      </c>
      <c r="J33" s="14">
        <v>0</v>
      </c>
      <c r="K33" s="16">
        <f t="shared" si="13"/>
        <v>0</v>
      </c>
      <c r="L33" s="14">
        <v>0</v>
      </c>
      <c r="M33" s="16">
        <f t="shared" si="10"/>
        <v>0</v>
      </c>
      <c r="N33" s="14">
        <f t="shared" si="11"/>
        <v>14</v>
      </c>
      <c r="O33" s="17">
        <f t="shared" si="12"/>
        <v>1</v>
      </c>
    </row>
    <row r="34" spans="1:15" ht="15.75" x14ac:dyDescent="0.25">
      <c r="A34" s="18">
        <v>13</v>
      </c>
      <c r="B34" s="41" t="s">
        <v>28</v>
      </c>
      <c r="C34" s="187">
        <v>12</v>
      </c>
      <c r="D34" s="187">
        <v>12</v>
      </c>
      <c r="E34" s="189">
        <f t="shared" si="7"/>
        <v>1</v>
      </c>
      <c r="F34" s="187">
        <v>7</v>
      </c>
      <c r="G34" s="191">
        <f t="shared" si="8"/>
        <v>0.58333333333333337</v>
      </c>
      <c r="H34" s="187">
        <v>5</v>
      </c>
      <c r="I34" s="191">
        <f t="shared" si="9"/>
        <v>0.41666666666666669</v>
      </c>
      <c r="J34" s="187">
        <v>0</v>
      </c>
      <c r="K34" s="191">
        <f t="shared" si="13"/>
        <v>0</v>
      </c>
      <c r="L34" s="187">
        <v>0</v>
      </c>
      <c r="M34" s="191">
        <f t="shared" si="10"/>
        <v>0</v>
      </c>
      <c r="N34" s="187">
        <f t="shared" si="11"/>
        <v>12</v>
      </c>
      <c r="O34" s="197">
        <f t="shared" si="12"/>
        <v>1</v>
      </c>
    </row>
    <row r="35" spans="1:15" ht="47.25" x14ac:dyDescent="0.25">
      <c r="A35" s="11">
        <v>14</v>
      </c>
      <c r="B35" s="221" t="s">
        <v>103</v>
      </c>
      <c r="C35" s="2">
        <v>12</v>
      </c>
      <c r="D35" s="2">
        <v>12</v>
      </c>
      <c r="E35" s="4">
        <f t="shared" si="7"/>
        <v>1</v>
      </c>
      <c r="F35" s="2">
        <v>6</v>
      </c>
      <c r="G35" s="3">
        <f t="shared" si="8"/>
        <v>0.5</v>
      </c>
      <c r="H35" s="2">
        <v>6</v>
      </c>
      <c r="I35" s="3">
        <f t="shared" si="9"/>
        <v>0.5</v>
      </c>
      <c r="J35" s="2">
        <v>0</v>
      </c>
      <c r="K35" s="3">
        <f t="shared" si="13"/>
        <v>0</v>
      </c>
      <c r="L35" s="2">
        <v>0</v>
      </c>
      <c r="M35" s="3">
        <f t="shared" si="10"/>
        <v>0</v>
      </c>
      <c r="N35" s="2">
        <f t="shared" si="11"/>
        <v>12</v>
      </c>
      <c r="O35" s="12">
        <f t="shared" si="12"/>
        <v>1</v>
      </c>
    </row>
    <row r="36" spans="1:15" ht="47.25" x14ac:dyDescent="0.25">
      <c r="A36" s="11">
        <v>15</v>
      </c>
      <c r="B36" s="41" t="s">
        <v>107</v>
      </c>
      <c r="C36" s="2">
        <v>12</v>
      </c>
      <c r="D36" s="2">
        <v>12</v>
      </c>
      <c r="E36" s="4">
        <f t="shared" si="7"/>
        <v>1</v>
      </c>
      <c r="F36" s="2">
        <v>6</v>
      </c>
      <c r="G36" s="3">
        <f t="shared" si="8"/>
        <v>0.5</v>
      </c>
      <c r="H36" s="2">
        <v>6</v>
      </c>
      <c r="I36" s="3">
        <f t="shared" si="9"/>
        <v>0.5</v>
      </c>
      <c r="J36" s="2">
        <v>0</v>
      </c>
      <c r="K36" s="3">
        <f t="shared" si="13"/>
        <v>0</v>
      </c>
      <c r="L36" s="2">
        <v>0</v>
      </c>
      <c r="M36" s="3">
        <f t="shared" si="10"/>
        <v>0</v>
      </c>
      <c r="N36" s="2">
        <f t="shared" si="11"/>
        <v>12</v>
      </c>
      <c r="O36" s="12">
        <f t="shared" si="12"/>
        <v>1</v>
      </c>
    </row>
    <row r="37" spans="1:15" ht="19.5" customHeight="1" x14ac:dyDescent="0.25">
      <c r="A37" s="11">
        <v>16</v>
      </c>
      <c r="B37" s="130" t="s">
        <v>43</v>
      </c>
      <c r="C37" s="2">
        <v>12</v>
      </c>
      <c r="D37" s="2">
        <v>12</v>
      </c>
      <c r="E37" s="4">
        <f t="shared" si="7"/>
        <v>1</v>
      </c>
      <c r="F37" s="2">
        <v>12</v>
      </c>
      <c r="G37" s="3">
        <f t="shared" si="8"/>
        <v>1</v>
      </c>
      <c r="H37" s="2">
        <v>0</v>
      </c>
      <c r="I37" s="3">
        <f t="shared" si="9"/>
        <v>0</v>
      </c>
      <c r="J37" s="2">
        <v>0</v>
      </c>
      <c r="K37" s="3">
        <f t="shared" si="13"/>
        <v>0</v>
      </c>
      <c r="L37" s="2">
        <v>0</v>
      </c>
      <c r="M37" s="3">
        <f t="shared" si="10"/>
        <v>0</v>
      </c>
      <c r="N37" s="2">
        <f t="shared" si="11"/>
        <v>12</v>
      </c>
      <c r="O37" s="12">
        <f t="shared" si="12"/>
        <v>1</v>
      </c>
    </row>
    <row r="38" spans="1:15" ht="47.25" x14ac:dyDescent="0.25">
      <c r="A38" s="11">
        <v>17</v>
      </c>
      <c r="B38" s="41" t="s">
        <v>83</v>
      </c>
      <c r="C38" s="2">
        <v>12</v>
      </c>
      <c r="D38" s="2">
        <v>12</v>
      </c>
      <c r="E38" s="4">
        <f t="shared" si="7"/>
        <v>1</v>
      </c>
      <c r="F38" s="2">
        <v>12</v>
      </c>
      <c r="G38" s="3">
        <f t="shared" si="8"/>
        <v>1</v>
      </c>
      <c r="H38" s="2">
        <v>0</v>
      </c>
      <c r="I38" s="3">
        <f t="shared" si="9"/>
        <v>0</v>
      </c>
      <c r="J38" s="2">
        <v>0</v>
      </c>
      <c r="K38" s="3">
        <f t="shared" si="13"/>
        <v>0</v>
      </c>
      <c r="L38" s="2">
        <v>0</v>
      </c>
      <c r="M38" s="3">
        <f t="shared" si="10"/>
        <v>0</v>
      </c>
      <c r="N38" s="2">
        <f t="shared" si="11"/>
        <v>12</v>
      </c>
      <c r="O38" s="12">
        <f t="shared" si="12"/>
        <v>1</v>
      </c>
    </row>
    <row r="39" spans="1:15" ht="47.25" x14ac:dyDescent="0.25">
      <c r="A39" s="11">
        <v>18</v>
      </c>
      <c r="B39" s="41" t="s">
        <v>110</v>
      </c>
      <c r="C39" s="2">
        <v>12</v>
      </c>
      <c r="D39" s="2">
        <v>12</v>
      </c>
      <c r="E39" s="4">
        <f t="shared" si="7"/>
        <v>1</v>
      </c>
      <c r="F39" s="2">
        <v>6</v>
      </c>
      <c r="G39" s="3">
        <f t="shared" si="8"/>
        <v>0.5</v>
      </c>
      <c r="H39" s="2">
        <v>4</v>
      </c>
      <c r="I39" s="3">
        <f t="shared" si="9"/>
        <v>0.33333333333333331</v>
      </c>
      <c r="J39" s="2">
        <v>2</v>
      </c>
      <c r="K39" s="3">
        <f t="shared" si="13"/>
        <v>0.16666666666666666</v>
      </c>
      <c r="L39" s="2">
        <v>0</v>
      </c>
      <c r="M39" s="3">
        <f t="shared" si="10"/>
        <v>0</v>
      </c>
      <c r="N39" s="2">
        <f t="shared" si="11"/>
        <v>10</v>
      </c>
      <c r="O39" s="12">
        <f t="shared" si="12"/>
        <v>0.83333333333333337</v>
      </c>
    </row>
    <row r="40" spans="1:15" ht="47.25" x14ac:dyDescent="0.25">
      <c r="A40" s="11">
        <v>19</v>
      </c>
      <c r="B40" s="41" t="s">
        <v>65</v>
      </c>
      <c r="C40" s="2">
        <v>12</v>
      </c>
      <c r="D40" s="2">
        <v>12</v>
      </c>
      <c r="E40" s="4">
        <f t="shared" si="7"/>
        <v>1</v>
      </c>
      <c r="F40" s="2">
        <v>11</v>
      </c>
      <c r="G40" s="3">
        <f t="shared" si="8"/>
        <v>0.91666666666666663</v>
      </c>
      <c r="H40" s="2">
        <v>0</v>
      </c>
      <c r="I40" s="3">
        <f t="shared" si="9"/>
        <v>0</v>
      </c>
      <c r="J40" s="2">
        <v>1</v>
      </c>
      <c r="K40" s="3">
        <f t="shared" si="13"/>
        <v>8.3333333333333329E-2</v>
      </c>
      <c r="L40" s="2">
        <v>0</v>
      </c>
      <c r="M40" s="3">
        <f t="shared" si="10"/>
        <v>0</v>
      </c>
      <c r="N40" s="2">
        <f t="shared" si="11"/>
        <v>11</v>
      </c>
      <c r="O40" s="12">
        <f t="shared" si="12"/>
        <v>0.91666666666666663</v>
      </c>
    </row>
    <row r="41" spans="1:15" ht="47.25" x14ac:dyDescent="0.25">
      <c r="A41" s="11">
        <v>20</v>
      </c>
      <c r="B41" s="41" t="s">
        <v>71</v>
      </c>
      <c r="C41" s="2">
        <v>12</v>
      </c>
      <c r="D41" s="2">
        <v>12</v>
      </c>
      <c r="E41" s="189">
        <f t="shared" si="7"/>
        <v>1</v>
      </c>
      <c r="F41" s="187">
        <v>12</v>
      </c>
      <c r="G41" s="191">
        <f t="shared" si="8"/>
        <v>1</v>
      </c>
      <c r="H41" s="187">
        <v>0</v>
      </c>
      <c r="I41" s="191">
        <f t="shared" si="9"/>
        <v>0</v>
      </c>
      <c r="J41" s="187">
        <v>0</v>
      </c>
      <c r="K41" s="191">
        <f t="shared" si="13"/>
        <v>0</v>
      </c>
      <c r="L41" s="187">
        <v>0</v>
      </c>
      <c r="M41" s="3">
        <f t="shared" si="10"/>
        <v>0</v>
      </c>
      <c r="N41" s="187">
        <f t="shared" si="11"/>
        <v>12</v>
      </c>
      <c r="O41" s="197">
        <f t="shared" si="12"/>
        <v>1</v>
      </c>
    </row>
    <row r="42" spans="1:15" ht="47.25" x14ac:dyDescent="0.25">
      <c r="A42" s="11">
        <v>21</v>
      </c>
      <c r="B42" s="41" t="s">
        <v>59</v>
      </c>
      <c r="C42" s="2">
        <v>12</v>
      </c>
      <c r="D42" s="2">
        <v>12</v>
      </c>
      <c r="E42" s="4">
        <f t="shared" si="7"/>
        <v>1</v>
      </c>
      <c r="F42" s="2">
        <v>12</v>
      </c>
      <c r="G42" s="3">
        <f t="shared" si="8"/>
        <v>1</v>
      </c>
      <c r="H42" s="2">
        <v>0</v>
      </c>
      <c r="I42" s="3">
        <f t="shared" si="9"/>
        <v>0</v>
      </c>
      <c r="J42" s="2">
        <v>0</v>
      </c>
      <c r="K42" s="3">
        <f t="shared" si="13"/>
        <v>0</v>
      </c>
      <c r="L42" s="2">
        <v>0</v>
      </c>
      <c r="M42" s="3">
        <f t="shared" si="10"/>
        <v>0</v>
      </c>
      <c r="N42" s="2">
        <f t="shared" si="11"/>
        <v>12</v>
      </c>
      <c r="O42" s="12">
        <f t="shared" si="12"/>
        <v>1</v>
      </c>
    </row>
    <row r="43" spans="1:15" ht="31.5" x14ac:dyDescent="0.25">
      <c r="A43" s="100">
        <v>22</v>
      </c>
      <c r="B43" s="222" t="s">
        <v>139</v>
      </c>
      <c r="C43" s="2">
        <v>12</v>
      </c>
      <c r="D43" s="2">
        <v>12</v>
      </c>
      <c r="E43" s="189">
        <f t="shared" si="7"/>
        <v>1</v>
      </c>
      <c r="F43" s="187">
        <v>8</v>
      </c>
      <c r="G43" s="191">
        <f t="shared" si="8"/>
        <v>0.66666666666666663</v>
      </c>
      <c r="H43" s="187">
        <v>3</v>
      </c>
      <c r="I43" s="191">
        <f t="shared" si="9"/>
        <v>0.25</v>
      </c>
      <c r="J43" s="187">
        <v>1</v>
      </c>
      <c r="K43" s="191">
        <f t="shared" si="13"/>
        <v>8.3333333333333329E-2</v>
      </c>
      <c r="L43" s="187">
        <v>0</v>
      </c>
      <c r="M43" s="191">
        <f t="shared" si="10"/>
        <v>0</v>
      </c>
      <c r="N43" s="187">
        <f t="shared" si="11"/>
        <v>11</v>
      </c>
      <c r="O43" s="197">
        <f>N43/C43</f>
        <v>0.91666666666666663</v>
      </c>
    </row>
    <row r="44" spans="1:15" ht="47.25" x14ac:dyDescent="0.25">
      <c r="A44" s="11">
        <v>23</v>
      </c>
      <c r="B44" s="41" t="s">
        <v>108</v>
      </c>
      <c r="C44" s="2">
        <v>12</v>
      </c>
      <c r="D44" s="2">
        <v>12</v>
      </c>
      <c r="E44" s="4">
        <f t="shared" si="7"/>
        <v>1</v>
      </c>
      <c r="F44" s="2">
        <v>6</v>
      </c>
      <c r="G44" s="3">
        <f t="shared" si="8"/>
        <v>0.5</v>
      </c>
      <c r="H44" s="2">
        <v>3</v>
      </c>
      <c r="I44" s="3">
        <f t="shared" si="9"/>
        <v>0.25</v>
      </c>
      <c r="J44" s="2">
        <v>3</v>
      </c>
      <c r="K44" s="3">
        <f t="shared" si="13"/>
        <v>0.25</v>
      </c>
      <c r="L44" s="2">
        <v>0</v>
      </c>
      <c r="M44" s="3">
        <f t="shared" si="10"/>
        <v>0</v>
      </c>
      <c r="N44" s="2">
        <f t="shared" si="11"/>
        <v>9</v>
      </c>
      <c r="O44" s="12">
        <f t="shared" ref="O44:O49" si="21">N44/C44</f>
        <v>0.75</v>
      </c>
    </row>
    <row r="45" spans="1:15" ht="15.75" x14ac:dyDescent="0.25">
      <c r="A45" s="11">
        <v>24</v>
      </c>
      <c r="B45" s="105" t="s">
        <v>17</v>
      </c>
      <c r="C45" s="2">
        <v>12</v>
      </c>
      <c r="D45" s="2">
        <v>12</v>
      </c>
      <c r="E45" s="4">
        <f t="shared" si="7"/>
        <v>1</v>
      </c>
      <c r="F45" s="2">
        <v>12</v>
      </c>
      <c r="G45" s="3">
        <f t="shared" si="8"/>
        <v>1</v>
      </c>
      <c r="H45" s="2">
        <v>0</v>
      </c>
      <c r="I45" s="3">
        <f t="shared" si="9"/>
        <v>0</v>
      </c>
      <c r="J45" s="2">
        <v>0</v>
      </c>
      <c r="K45" s="3">
        <f t="shared" si="13"/>
        <v>0</v>
      </c>
      <c r="L45" s="2">
        <v>0</v>
      </c>
      <c r="M45" s="3">
        <f t="shared" si="10"/>
        <v>0</v>
      </c>
      <c r="N45" s="2">
        <f t="shared" si="11"/>
        <v>12</v>
      </c>
      <c r="O45" s="12">
        <f t="shared" si="21"/>
        <v>1</v>
      </c>
    </row>
    <row r="46" spans="1:15" ht="47.25" x14ac:dyDescent="0.25">
      <c r="A46" s="11">
        <v>25</v>
      </c>
      <c r="B46" s="41" t="s">
        <v>109</v>
      </c>
      <c r="C46" s="2">
        <v>12</v>
      </c>
      <c r="D46" s="2">
        <v>12</v>
      </c>
      <c r="E46" s="4">
        <f t="shared" si="7"/>
        <v>1</v>
      </c>
      <c r="F46" s="2">
        <v>6</v>
      </c>
      <c r="G46" s="3">
        <f t="shared" ref="G46" si="22">F46/C46</f>
        <v>0.5</v>
      </c>
      <c r="H46" s="2">
        <v>4</v>
      </c>
      <c r="I46" s="3">
        <f t="shared" ref="I46" si="23">H46/C46</f>
        <v>0.33333333333333331</v>
      </c>
      <c r="J46" s="2">
        <v>2</v>
      </c>
      <c r="K46" s="3">
        <f t="shared" ref="K46" si="24">J46/C46</f>
        <v>0.16666666666666666</v>
      </c>
      <c r="L46" s="2">
        <v>0</v>
      </c>
      <c r="M46" s="3">
        <f t="shared" si="10"/>
        <v>0</v>
      </c>
      <c r="N46" s="2">
        <f t="shared" si="11"/>
        <v>10</v>
      </c>
      <c r="O46" s="12">
        <f t="shared" si="21"/>
        <v>0.83333333333333337</v>
      </c>
    </row>
    <row r="47" spans="1:15" ht="31.5" x14ac:dyDescent="0.25">
      <c r="A47" s="11">
        <v>26</v>
      </c>
      <c r="B47" s="41" t="s">
        <v>172</v>
      </c>
      <c r="C47" s="2">
        <v>12</v>
      </c>
      <c r="D47" s="2">
        <v>12</v>
      </c>
      <c r="E47" s="4">
        <f t="shared" si="7"/>
        <v>1</v>
      </c>
      <c r="F47" s="2">
        <v>6</v>
      </c>
      <c r="G47" s="3">
        <f t="shared" ref="G47" si="25">F47/C47</f>
        <v>0.5</v>
      </c>
      <c r="H47" s="2">
        <v>4</v>
      </c>
      <c r="I47" s="3">
        <f t="shared" ref="I47" si="26">H47/C47</f>
        <v>0.33333333333333331</v>
      </c>
      <c r="J47" s="2">
        <v>2</v>
      </c>
      <c r="K47" s="3">
        <f t="shared" ref="K47" si="27">J47/C47</f>
        <v>0.16666666666666666</v>
      </c>
      <c r="L47" s="2">
        <v>0</v>
      </c>
      <c r="M47" s="3">
        <f t="shared" si="10"/>
        <v>0</v>
      </c>
      <c r="N47" s="2">
        <f t="shared" si="11"/>
        <v>10</v>
      </c>
      <c r="O47" s="12">
        <f t="shared" si="21"/>
        <v>0.83333333333333337</v>
      </c>
    </row>
    <row r="48" spans="1:15" ht="63" x14ac:dyDescent="0.25">
      <c r="A48" s="11">
        <v>27</v>
      </c>
      <c r="B48" s="41" t="s">
        <v>178</v>
      </c>
      <c r="C48" s="2">
        <v>12</v>
      </c>
      <c r="D48" s="2">
        <v>12</v>
      </c>
      <c r="E48" s="4">
        <f t="shared" si="7"/>
        <v>1</v>
      </c>
      <c r="F48" s="2">
        <v>6</v>
      </c>
      <c r="G48" s="3">
        <f t="shared" si="8"/>
        <v>0.5</v>
      </c>
      <c r="H48" s="2">
        <v>5</v>
      </c>
      <c r="I48" s="3">
        <f t="shared" si="9"/>
        <v>0.41666666666666669</v>
      </c>
      <c r="J48" s="2">
        <v>1</v>
      </c>
      <c r="K48" s="3">
        <f t="shared" si="13"/>
        <v>8.3333333333333329E-2</v>
      </c>
      <c r="L48" s="2">
        <v>0</v>
      </c>
      <c r="M48" s="3">
        <f t="shared" si="10"/>
        <v>0</v>
      </c>
      <c r="N48" s="2">
        <f t="shared" si="11"/>
        <v>11</v>
      </c>
      <c r="O48" s="12">
        <f t="shared" si="21"/>
        <v>0.91666666666666663</v>
      </c>
    </row>
    <row r="49" spans="1:15" ht="48" thickBot="1" x14ac:dyDescent="0.3">
      <c r="A49" s="13">
        <v>28</v>
      </c>
      <c r="B49" s="129" t="s">
        <v>102</v>
      </c>
      <c r="C49" s="14">
        <v>12</v>
      </c>
      <c r="D49" s="14">
        <v>12</v>
      </c>
      <c r="E49" s="15">
        <f t="shared" si="7"/>
        <v>1</v>
      </c>
      <c r="F49" s="14">
        <v>8</v>
      </c>
      <c r="G49" s="16">
        <f t="shared" si="8"/>
        <v>0.66666666666666663</v>
      </c>
      <c r="H49" s="14">
        <v>2</v>
      </c>
      <c r="I49" s="16">
        <f t="shared" si="9"/>
        <v>0.16666666666666666</v>
      </c>
      <c r="J49" s="14">
        <v>2</v>
      </c>
      <c r="K49" s="16">
        <f t="shared" si="13"/>
        <v>0.16666666666666666</v>
      </c>
      <c r="L49" s="14">
        <v>0</v>
      </c>
      <c r="M49" s="16">
        <f t="shared" si="10"/>
        <v>0</v>
      </c>
      <c r="N49" s="14">
        <f t="shared" si="11"/>
        <v>10</v>
      </c>
      <c r="O49" s="17">
        <f t="shared" si="21"/>
        <v>0.83333333333333337</v>
      </c>
    </row>
    <row r="50" spans="1:15" ht="16.5" thickBot="1" x14ac:dyDescent="0.3">
      <c r="A50" s="257" t="s">
        <v>15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</row>
    <row r="51" spans="1:15" ht="45" x14ac:dyDescent="0.25">
      <c r="A51" s="25">
        <v>1</v>
      </c>
      <c r="B51" s="106" t="s">
        <v>174</v>
      </c>
      <c r="C51" s="25">
        <v>14</v>
      </c>
      <c r="D51" s="25">
        <v>14</v>
      </c>
      <c r="E51" s="27">
        <f>D51/C51</f>
        <v>1</v>
      </c>
      <c r="F51" s="25">
        <v>12</v>
      </c>
      <c r="G51" s="27">
        <f>F51/C51</f>
        <v>0.8571428571428571</v>
      </c>
      <c r="H51" s="25">
        <v>2</v>
      </c>
      <c r="I51" s="27">
        <f>H51/C51</f>
        <v>0.14285714285714285</v>
      </c>
      <c r="J51" s="25">
        <v>0</v>
      </c>
      <c r="K51" s="27">
        <f>J51/C51</f>
        <v>0</v>
      </c>
      <c r="L51" s="25">
        <v>0</v>
      </c>
      <c r="M51" s="27">
        <f>L51/C51</f>
        <v>0</v>
      </c>
      <c r="N51" s="25">
        <f>SUM(F51,H51)</f>
        <v>14</v>
      </c>
      <c r="O51" s="27">
        <f>N51/C51</f>
        <v>1</v>
      </c>
    </row>
    <row r="52" spans="1:15" ht="45" x14ac:dyDescent="0.25">
      <c r="A52" s="2">
        <v>2</v>
      </c>
      <c r="B52" s="37" t="s">
        <v>60</v>
      </c>
      <c r="C52" s="2">
        <v>14</v>
      </c>
      <c r="D52" s="2">
        <v>14</v>
      </c>
      <c r="E52" s="3">
        <f t="shared" ref="E52:E56" si="28">D52/C52</f>
        <v>1</v>
      </c>
      <c r="F52" s="2">
        <v>12</v>
      </c>
      <c r="G52" s="3">
        <f t="shared" ref="G52:G56" si="29">F52/C52</f>
        <v>0.8571428571428571</v>
      </c>
      <c r="H52" s="2">
        <v>2</v>
      </c>
      <c r="I52" s="3">
        <f t="shared" ref="I52:I56" si="30">H52/C52</f>
        <v>0.14285714285714285</v>
      </c>
      <c r="J52" s="2">
        <v>0</v>
      </c>
      <c r="K52" s="3">
        <f t="shared" ref="K52:K56" si="31">J52/C52</f>
        <v>0</v>
      </c>
      <c r="L52" s="2">
        <v>0</v>
      </c>
      <c r="M52" s="3">
        <f t="shared" ref="M52:M56" si="32">L52/C52</f>
        <v>0</v>
      </c>
      <c r="N52" s="2">
        <f t="shared" ref="N52:N56" si="33">SUM(F52,H52)</f>
        <v>14</v>
      </c>
      <c r="O52" s="3">
        <f t="shared" ref="O52:O56" si="34">N52/C52</f>
        <v>1</v>
      </c>
    </row>
    <row r="53" spans="1:15" ht="60" x14ac:dyDescent="0.25">
      <c r="A53" s="2">
        <v>3</v>
      </c>
      <c r="B53" s="37" t="s">
        <v>175</v>
      </c>
      <c r="C53" s="2">
        <v>12</v>
      </c>
      <c r="D53" s="2">
        <v>12</v>
      </c>
      <c r="E53" s="3">
        <f t="shared" si="28"/>
        <v>1</v>
      </c>
      <c r="F53" s="2">
        <v>7</v>
      </c>
      <c r="G53" s="3">
        <f t="shared" si="29"/>
        <v>0.58333333333333337</v>
      </c>
      <c r="H53" s="2">
        <v>5</v>
      </c>
      <c r="I53" s="3">
        <f t="shared" si="30"/>
        <v>0.41666666666666669</v>
      </c>
      <c r="J53" s="2">
        <v>0</v>
      </c>
      <c r="K53" s="3">
        <f t="shared" si="31"/>
        <v>0</v>
      </c>
      <c r="L53" s="2">
        <v>0</v>
      </c>
      <c r="M53" s="3">
        <f t="shared" si="32"/>
        <v>0</v>
      </c>
      <c r="N53" s="2">
        <f t="shared" si="33"/>
        <v>12</v>
      </c>
      <c r="O53" s="3">
        <f t="shared" si="34"/>
        <v>1</v>
      </c>
    </row>
    <row r="54" spans="1:15" ht="45" x14ac:dyDescent="0.25">
      <c r="A54" s="2">
        <v>4</v>
      </c>
      <c r="B54" s="37" t="s">
        <v>173</v>
      </c>
      <c r="C54" s="2">
        <v>14</v>
      </c>
      <c r="D54" s="2">
        <v>14</v>
      </c>
      <c r="E54" s="3">
        <f t="shared" si="28"/>
        <v>1</v>
      </c>
      <c r="F54" s="2">
        <v>9</v>
      </c>
      <c r="G54" s="3">
        <f t="shared" si="29"/>
        <v>0.6428571428571429</v>
      </c>
      <c r="H54" s="2">
        <v>5</v>
      </c>
      <c r="I54" s="3">
        <f t="shared" si="30"/>
        <v>0.35714285714285715</v>
      </c>
      <c r="J54" s="2">
        <v>0</v>
      </c>
      <c r="K54" s="3">
        <f t="shared" si="31"/>
        <v>0</v>
      </c>
      <c r="L54" s="2">
        <v>0</v>
      </c>
      <c r="M54" s="3">
        <f t="shared" si="32"/>
        <v>0</v>
      </c>
      <c r="N54" s="2">
        <f t="shared" si="33"/>
        <v>14</v>
      </c>
      <c r="O54" s="3">
        <f t="shared" si="34"/>
        <v>1</v>
      </c>
    </row>
    <row r="55" spans="1:15" ht="45" x14ac:dyDescent="0.25">
      <c r="A55" s="2">
        <v>5</v>
      </c>
      <c r="B55" s="37" t="s">
        <v>176</v>
      </c>
      <c r="C55" s="2">
        <v>12</v>
      </c>
      <c r="D55" s="2">
        <v>12</v>
      </c>
      <c r="E55" s="3">
        <f t="shared" si="28"/>
        <v>1</v>
      </c>
      <c r="F55" s="2">
        <v>9</v>
      </c>
      <c r="G55" s="3">
        <f t="shared" si="29"/>
        <v>0.75</v>
      </c>
      <c r="H55" s="2">
        <v>3</v>
      </c>
      <c r="I55" s="3">
        <f t="shared" si="30"/>
        <v>0.25</v>
      </c>
      <c r="J55" s="2">
        <v>0</v>
      </c>
      <c r="K55" s="3">
        <f t="shared" si="31"/>
        <v>0</v>
      </c>
      <c r="L55" s="2">
        <v>0</v>
      </c>
      <c r="M55" s="3">
        <f t="shared" si="32"/>
        <v>0</v>
      </c>
      <c r="N55" s="2">
        <f t="shared" si="33"/>
        <v>12</v>
      </c>
      <c r="O55" s="3">
        <f t="shared" si="34"/>
        <v>1</v>
      </c>
    </row>
    <row r="56" spans="1:15" ht="60.75" thickBot="1" x14ac:dyDescent="0.3">
      <c r="A56" s="14">
        <v>6</v>
      </c>
      <c r="B56" s="103" t="s">
        <v>177</v>
      </c>
      <c r="C56" s="14">
        <v>12</v>
      </c>
      <c r="D56" s="14">
        <v>12</v>
      </c>
      <c r="E56" s="16">
        <f t="shared" si="28"/>
        <v>1</v>
      </c>
      <c r="F56" s="14">
        <v>7</v>
      </c>
      <c r="G56" s="16">
        <f t="shared" si="29"/>
        <v>0.58333333333333337</v>
      </c>
      <c r="H56" s="14">
        <v>5</v>
      </c>
      <c r="I56" s="16">
        <f t="shared" si="30"/>
        <v>0.41666666666666669</v>
      </c>
      <c r="J56" s="14">
        <v>0</v>
      </c>
      <c r="K56" s="16">
        <f t="shared" si="31"/>
        <v>0</v>
      </c>
      <c r="L56" s="14">
        <v>0</v>
      </c>
      <c r="M56" s="16">
        <f t="shared" si="32"/>
        <v>0</v>
      </c>
      <c r="N56" s="14">
        <f t="shared" si="33"/>
        <v>12</v>
      </c>
      <c r="O56" s="16">
        <f t="shared" si="34"/>
        <v>1</v>
      </c>
    </row>
    <row r="57" spans="1:15" ht="15.75" x14ac:dyDescent="0.25">
      <c r="A57" s="300" t="s">
        <v>16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2"/>
    </row>
    <row r="58" spans="1:15" ht="15.75" x14ac:dyDescent="0.25">
      <c r="A58" s="2">
        <v>1</v>
      </c>
      <c r="B58" s="2" t="s">
        <v>16</v>
      </c>
      <c r="C58" s="2">
        <v>12</v>
      </c>
      <c r="D58" s="2">
        <v>12</v>
      </c>
      <c r="E58" s="3">
        <f>D58/C58</f>
        <v>1</v>
      </c>
      <c r="F58" s="2">
        <v>9</v>
      </c>
      <c r="G58" s="3">
        <f>F58/C58</f>
        <v>0.75</v>
      </c>
      <c r="H58" s="2">
        <v>3</v>
      </c>
      <c r="I58" s="3">
        <f>H58/C58</f>
        <v>0.25</v>
      </c>
      <c r="J58" s="2">
        <v>0</v>
      </c>
      <c r="K58" s="3">
        <f>J58/C58</f>
        <v>0</v>
      </c>
      <c r="L58" s="2">
        <v>0</v>
      </c>
      <c r="M58" s="3">
        <f>L58/C58</f>
        <v>0</v>
      </c>
      <c r="N58" s="2">
        <f>SUM(F58,H58)</f>
        <v>12</v>
      </c>
      <c r="O58" s="5">
        <f>N58/C58</f>
        <v>1</v>
      </c>
    </row>
  </sheetData>
  <mergeCells count="28">
    <mergeCell ref="M2:O2"/>
    <mergeCell ref="O6:O8"/>
    <mergeCell ref="D6:D8"/>
    <mergeCell ref="E6:E8"/>
    <mergeCell ref="F6:F8"/>
    <mergeCell ref="G6:G8"/>
    <mergeCell ref="H6:H8"/>
    <mergeCell ref="F5:G5"/>
    <mergeCell ref="H5:I5"/>
    <mergeCell ref="J5:K5"/>
    <mergeCell ref="L5:M5"/>
    <mergeCell ref="N5:O5"/>
    <mergeCell ref="A57:O57"/>
    <mergeCell ref="N6:N8"/>
    <mergeCell ref="A9:O9"/>
    <mergeCell ref="A10:O10"/>
    <mergeCell ref="A21:O21"/>
    <mergeCell ref="A50:O50"/>
    <mergeCell ref="I6:I8"/>
    <mergeCell ref="J6:J8"/>
    <mergeCell ref="K6:K8"/>
    <mergeCell ref="L6:L8"/>
    <mergeCell ref="M6:M8"/>
    <mergeCell ref="A4:A8"/>
    <mergeCell ref="B4:B8"/>
    <mergeCell ref="C4:C8"/>
    <mergeCell ref="D4:O4"/>
    <mergeCell ref="D5:E5"/>
  </mergeCells>
  <pageMargins left="0.55118110236220474" right="0.3543307086614173" top="0.39370078740157483" bottom="0.39370078740157483" header="0" footer="0"/>
  <pageSetup paperSize="9" scale="32" orientation="landscape" r:id="rId1"/>
  <rowBreaks count="2" manualBreakCount="2">
    <brk id="49" max="14" man="1"/>
    <brk id="56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17"/>
  <sheetViews>
    <sheetView view="pageBreakPreview" topLeftCell="B1" zoomScale="85" zoomScaleNormal="100" zoomScaleSheetLayoutView="85" workbookViewId="0">
      <selection activeCell="K53" sqref="K53"/>
    </sheetView>
  </sheetViews>
  <sheetFormatPr defaultRowHeight="15" x14ac:dyDescent="0.25"/>
  <cols>
    <col min="2" max="2" width="5.140625" customWidth="1"/>
    <col min="3" max="3" width="29.28515625" customWidth="1"/>
    <col min="11" max="11" width="11" customWidth="1"/>
    <col min="12" max="12" width="12.28515625" customWidth="1"/>
    <col min="13" max="13" width="11.140625" customWidth="1"/>
    <col min="14" max="14" width="14.28515625" customWidth="1"/>
  </cols>
  <sheetData>
    <row r="1" spans="1:16" ht="18.75" x14ac:dyDescent="0.3">
      <c r="M1" s="260" t="s">
        <v>73</v>
      </c>
      <c r="N1" s="260"/>
      <c r="O1" s="260"/>
      <c r="P1" s="260"/>
    </row>
    <row r="3" spans="1:16" ht="18.75" x14ac:dyDescent="0.25">
      <c r="B3" s="261" t="s">
        <v>7</v>
      </c>
      <c r="C3" s="262" t="s">
        <v>8</v>
      </c>
      <c r="D3" s="263" t="s">
        <v>9</v>
      </c>
      <c r="E3" s="253" t="s">
        <v>0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18.75" x14ac:dyDescent="0.3">
      <c r="B4" s="261"/>
      <c r="C4" s="262"/>
      <c r="D4" s="263"/>
      <c r="E4" s="251" t="s">
        <v>1</v>
      </c>
      <c r="F4" s="251"/>
      <c r="G4" s="253" t="s">
        <v>2</v>
      </c>
      <c r="H4" s="253"/>
      <c r="I4" s="251" t="s">
        <v>3</v>
      </c>
      <c r="J4" s="251"/>
      <c r="K4" s="272" t="s">
        <v>4</v>
      </c>
      <c r="L4" s="272"/>
      <c r="M4" s="272" t="s">
        <v>5</v>
      </c>
      <c r="N4" s="272"/>
      <c r="O4" s="251" t="s">
        <v>6</v>
      </c>
      <c r="P4" s="251"/>
    </row>
    <row r="5" spans="1:16" x14ac:dyDescent="0.25">
      <c r="B5" s="261"/>
      <c r="C5" s="262"/>
      <c r="D5" s="263"/>
      <c r="E5" s="263" t="s">
        <v>10</v>
      </c>
      <c r="F5" s="253" t="s">
        <v>11</v>
      </c>
      <c r="G5" s="252" t="s">
        <v>10</v>
      </c>
      <c r="H5" s="253" t="s">
        <v>11</v>
      </c>
      <c r="I5" s="252" t="s">
        <v>10</v>
      </c>
      <c r="J5" s="253" t="s">
        <v>11</v>
      </c>
      <c r="K5" s="252" t="s">
        <v>10</v>
      </c>
      <c r="L5" s="253" t="s">
        <v>11</v>
      </c>
      <c r="M5" s="252" t="s">
        <v>10</v>
      </c>
      <c r="N5" s="253" t="s">
        <v>11</v>
      </c>
      <c r="O5" s="252" t="s">
        <v>10</v>
      </c>
      <c r="P5" s="253" t="s">
        <v>11</v>
      </c>
    </row>
    <row r="6" spans="1:16" x14ac:dyDescent="0.25">
      <c r="B6" s="261"/>
      <c r="C6" s="262"/>
      <c r="D6" s="263"/>
      <c r="E6" s="263"/>
      <c r="F6" s="253"/>
      <c r="G6" s="252"/>
      <c r="H6" s="253"/>
      <c r="I6" s="252"/>
      <c r="J6" s="253"/>
      <c r="K6" s="252"/>
      <c r="L6" s="253"/>
      <c r="M6" s="252"/>
      <c r="N6" s="253"/>
      <c r="O6" s="252"/>
      <c r="P6" s="253"/>
    </row>
    <row r="7" spans="1:16" ht="47.25" customHeight="1" x14ac:dyDescent="0.25">
      <c r="B7" s="261"/>
      <c r="C7" s="262"/>
      <c r="D7" s="263"/>
      <c r="E7" s="263"/>
      <c r="F7" s="253"/>
      <c r="G7" s="252"/>
      <c r="H7" s="253"/>
      <c r="I7" s="252"/>
      <c r="J7" s="253"/>
      <c r="K7" s="252"/>
      <c r="L7" s="253"/>
      <c r="M7" s="252"/>
      <c r="N7" s="253"/>
      <c r="O7" s="252"/>
      <c r="P7" s="253"/>
    </row>
    <row r="8" spans="1:16" ht="20.25" customHeight="1" x14ac:dyDescent="0.25">
      <c r="B8" s="303" t="s">
        <v>61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5"/>
    </row>
    <row r="9" spans="1:16" s="1" customFormat="1" ht="16.5" thickBot="1" x14ac:dyDescent="0.3">
      <c r="B9" s="306" t="s">
        <v>12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8"/>
    </row>
    <row r="10" spans="1:16" ht="20.25" customHeight="1" x14ac:dyDescent="0.25">
      <c r="A10" s="90"/>
      <c r="B10" s="58">
        <v>1</v>
      </c>
      <c r="C10" s="133" t="s">
        <v>19</v>
      </c>
      <c r="D10" s="46">
        <v>92</v>
      </c>
      <c r="E10" s="46">
        <v>92</v>
      </c>
      <c r="F10" s="47">
        <f t="shared" ref="F10:F61" si="0">E10/D10</f>
        <v>1</v>
      </c>
      <c r="G10" s="7">
        <v>64</v>
      </c>
      <c r="H10" s="48">
        <f t="shared" ref="H10:H23" si="1">G10/E10</f>
        <v>0.69565217391304346</v>
      </c>
      <c r="I10" s="7">
        <v>10</v>
      </c>
      <c r="J10" s="48">
        <f t="shared" ref="J10:J23" si="2">I10/D10</f>
        <v>0.10869565217391304</v>
      </c>
      <c r="K10" s="7">
        <v>11</v>
      </c>
      <c r="L10" s="48">
        <f t="shared" ref="L10:L23" si="3">K10/D10</f>
        <v>0.11956521739130435</v>
      </c>
      <c r="M10" s="46">
        <v>7</v>
      </c>
      <c r="N10" s="48">
        <f t="shared" ref="N10:N23" si="4">M10/D10</f>
        <v>7.6086956521739135E-2</v>
      </c>
      <c r="O10" s="46">
        <f t="shared" ref="O10:O23" si="5">SUM(G10,I10)</f>
        <v>74</v>
      </c>
      <c r="P10" s="49">
        <f t="shared" ref="P10:P23" si="6">O10/D10</f>
        <v>0.80434782608695654</v>
      </c>
    </row>
    <row r="11" spans="1:16" ht="15.75" customHeight="1" x14ac:dyDescent="0.25">
      <c r="A11" s="90"/>
      <c r="B11" s="50">
        <v>2</v>
      </c>
      <c r="C11" s="204" t="s">
        <v>84</v>
      </c>
      <c r="D11" s="39">
        <v>92</v>
      </c>
      <c r="E11" s="39">
        <v>92</v>
      </c>
      <c r="F11" s="51">
        <f t="shared" ref="F11:F21" si="7">E11/D11</f>
        <v>1</v>
      </c>
      <c r="G11" s="2">
        <v>50</v>
      </c>
      <c r="H11" s="52">
        <f t="shared" ref="H11:H21" si="8">G11/E11</f>
        <v>0.54347826086956519</v>
      </c>
      <c r="I11" s="2">
        <v>26</v>
      </c>
      <c r="J11" s="52">
        <f t="shared" ref="J11:J21" si="9">I11/D11</f>
        <v>0.28260869565217389</v>
      </c>
      <c r="K11" s="2">
        <v>7</v>
      </c>
      <c r="L11" s="52">
        <f t="shared" ref="L11:L21" si="10">K11/D11</f>
        <v>7.6086956521739135E-2</v>
      </c>
      <c r="M11" s="39">
        <v>9</v>
      </c>
      <c r="N11" s="52">
        <f t="shared" ref="N11:N21" si="11">M11/D11</f>
        <v>9.7826086956521743E-2</v>
      </c>
      <c r="O11" s="39">
        <f t="shared" ref="O11:O21" si="12">SUM(G11,I11)</f>
        <v>76</v>
      </c>
      <c r="P11" s="53">
        <f t="shared" ref="P11:P21" si="13">O11/D11</f>
        <v>0.82608695652173914</v>
      </c>
    </row>
    <row r="12" spans="1:16" ht="16.5" customHeight="1" x14ac:dyDescent="0.25">
      <c r="B12" s="50">
        <v>3</v>
      </c>
      <c r="C12" s="41" t="s">
        <v>28</v>
      </c>
      <c r="D12" s="39">
        <v>92</v>
      </c>
      <c r="E12" s="39">
        <v>92</v>
      </c>
      <c r="F12" s="51">
        <f t="shared" si="7"/>
        <v>1</v>
      </c>
      <c r="G12" s="2">
        <v>34</v>
      </c>
      <c r="H12" s="52">
        <f t="shared" si="8"/>
        <v>0.36956521739130432</v>
      </c>
      <c r="I12" s="2">
        <v>33</v>
      </c>
      <c r="J12" s="52">
        <f t="shared" si="9"/>
        <v>0.35869565217391303</v>
      </c>
      <c r="K12" s="2">
        <v>20</v>
      </c>
      <c r="L12" s="52">
        <f t="shared" si="10"/>
        <v>0.21739130434782608</v>
      </c>
      <c r="M12" s="39">
        <v>5</v>
      </c>
      <c r="N12" s="52">
        <f t="shared" si="11"/>
        <v>5.434782608695652E-2</v>
      </c>
      <c r="O12" s="39">
        <f t="shared" si="12"/>
        <v>67</v>
      </c>
      <c r="P12" s="53">
        <f t="shared" si="13"/>
        <v>0.72826086956521741</v>
      </c>
    </row>
    <row r="13" spans="1:16" ht="15.75" customHeight="1" x14ac:dyDescent="0.25">
      <c r="B13" s="50">
        <v>4</v>
      </c>
      <c r="C13" s="41" t="s">
        <v>20</v>
      </c>
      <c r="D13" s="39">
        <v>92</v>
      </c>
      <c r="E13" s="39">
        <v>92</v>
      </c>
      <c r="F13" s="55">
        <f t="shared" si="7"/>
        <v>1</v>
      </c>
      <c r="G13" s="2">
        <v>66</v>
      </c>
      <c r="H13" s="56">
        <f t="shared" si="8"/>
        <v>0.71739130434782605</v>
      </c>
      <c r="I13" s="2">
        <v>12</v>
      </c>
      <c r="J13" s="56">
        <f t="shared" si="9"/>
        <v>0.13043478260869565</v>
      </c>
      <c r="K13" s="2">
        <v>6</v>
      </c>
      <c r="L13" s="56">
        <f t="shared" si="10"/>
        <v>6.5217391304347824E-2</v>
      </c>
      <c r="M13" s="2">
        <v>8</v>
      </c>
      <c r="N13" s="56">
        <f t="shared" si="11"/>
        <v>8.6956521739130432E-2</v>
      </c>
      <c r="O13" s="40">
        <f t="shared" si="12"/>
        <v>78</v>
      </c>
      <c r="P13" s="57">
        <f t="shared" si="13"/>
        <v>0.84782608695652173</v>
      </c>
    </row>
    <row r="14" spans="1:16" ht="15.75" customHeight="1" x14ac:dyDescent="0.25">
      <c r="B14" s="50">
        <v>5</v>
      </c>
      <c r="C14" s="41" t="s">
        <v>24</v>
      </c>
      <c r="D14" s="39">
        <v>92</v>
      </c>
      <c r="E14" s="39">
        <v>92</v>
      </c>
      <c r="F14" s="55">
        <f t="shared" ref="F14" si="14">E14/D14</f>
        <v>1</v>
      </c>
      <c r="G14" s="2">
        <v>33</v>
      </c>
      <c r="H14" s="56">
        <f t="shared" ref="H14" si="15">G14/E14</f>
        <v>0.35869565217391303</v>
      </c>
      <c r="I14" s="2">
        <v>36</v>
      </c>
      <c r="J14" s="56">
        <f t="shared" ref="J14" si="16">I14/D14</f>
        <v>0.39130434782608697</v>
      </c>
      <c r="K14" s="2">
        <v>15</v>
      </c>
      <c r="L14" s="56">
        <f t="shared" ref="L14" si="17">K14/D14</f>
        <v>0.16304347826086957</v>
      </c>
      <c r="M14" s="2">
        <v>8</v>
      </c>
      <c r="N14" s="56">
        <f t="shared" ref="N14" si="18">M14/D14</f>
        <v>8.6956521739130432E-2</v>
      </c>
      <c r="O14" s="40">
        <f t="shared" ref="O14" si="19">SUM(G14,I14)</f>
        <v>69</v>
      </c>
      <c r="P14" s="57">
        <f t="shared" ref="P14" si="20">O14/D14</f>
        <v>0.75</v>
      </c>
    </row>
    <row r="15" spans="1:16" ht="16.5" customHeight="1" x14ac:dyDescent="0.25">
      <c r="B15" s="50">
        <v>6</v>
      </c>
      <c r="C15" s="205" t="s">
        <v>89</v>
      </c>
      <c r="D15" s="39">
        <v>92</v>
      </c>
      <c r="E15" s="39">
        <v>92</v>
      </c>
      <c r="F15" s="55">
        <f t="shared" si="7"/>
        <v>1</v>
      </c>
      <c r="G15" s="2">
        <v>49</v>
      </c>
      <c r="H15" s="56">
        <f t="shared" si="8"/>
        <v>0.53260869565217395</v>
      </c>
      <c r="I15" s="2">
        <v>12</v>
      </c>
      <c r="J15" s="56">
        <f t="shared" si="9"/>
        <v>0.13043478260869565</v>
      </c>
      <c r="K15" s="2">
        <v>22</v>
      </c>
      <c r="L15" s="56">
        <f t="shared" si="10"/>
        <v>0.2391304347826087</v>
      </c>
      <c r="M15" s="2">
        <v>9</v>
      </c>
      <c r="N15" s="56">
        <f t="shared" si="11"/>
        <v>9.7826086956521743E-2</v>
      </c>
      <c r="O15" s="40">
        <f t="shared" si="12"/>
        <v>61</v>
      </c>
      <c r="P15" s="57">
        <f t="shared" si="13"/>
        <v>0.66304347826086951</v>
      </c>
    </row>
    <row r="16" spans="1:16" ht="15.75" customHeight="1" x14ac:dyDescent="0.25">
      <c r="B16" s="50">
        <v>7</v>
      </c>
      <c r="C16" s="218" t="s">
        <v>31</v>
      </c>
      <c r="D16" s="39">
        <v>92</v>
      </c>
      <c r="E16" s="39">
        <v>92</v>
      </c>
      <c r="F16" s="51">
        <f t="shared" si="7"/>
        <v>1</v>
      </c>
      <c r="G16" s="2">
        <v>30</v>
      </c>
      <c r="H16" s="52">
        <f t="shared" si="8"/>
        <v>0.32608695652173914</v>
      </c>
      <c r="I16" s="2">
        <v>27</v>
      </c>
      <c r="J16" s="52">
        <f t="shared" si="9"/>
        <v>0.29347826086956524</v>
      </c>
      <c r="K16" s="2">
        <v>24</v>
      </c>
      <c r="L16" s="52">
        <f t="shared" si="10"/>
        <v>0.2608695652173913</v>
      </c>
      <c r="M16" s="39">
        <v>11</v>
      </c>
      <c r="N16" s="52">
        <f t="shared" si="11"/>
        <v>0.11956521739130435</v>
      </c>
      <c r="O16" s="39">
        <f t="shared" si="12"/>
        <v>57</v>
      </c>
      <c r="P16" s="53">
        <f t="shared" si="13"/>
        <v>0.61956521739130432</v>
      </c>
    </row>
    <row r="17" spans="2:16" ht="31.5" customHeight="1" x14ac:dyDescent="0.25">
      <c r="B17" s="50">
        <v>8</v>
      </c>
      <c r="C17" s="218" t="s">
        <v>18</v>
      </c>
      <c r="D17" s="39">
        <v>92</v>
      </c>
      <c r="E17" s="39">
        <v>92</v>
      </c>
      <c r="F17" s="51">
        <f t="shared" ref="F17" si="21">E17/D17</f>
        <v>1</v>
      </c>
      <c r="G17" s="2">
        <v>25</v>
      </c>
      <c r="H17" s="52">
        <f t="shared" ref="H17" si="22">G17/E17</f>
        <v>0.27173913043478259</v>
      </c>
      <c r="I17" s="2">
        <v>33</v>
      </c>
      <c r="J17" s="52">
        <f t="shared" ref="J17" si="23">I17/D17</f>
        <v>0.35869565217391303</v>
      </c>
      <c r="K17" s="2">
        <v>22</v>
      </c>
      <c r="L17" s="52">
        <f t="shared" ref="L17" si="24">K17/D17</f>
        <v>0.2391304347826087</v>
      </c>
      <c r="M17" s="39">
        <v>12</v>
      </c>
      <c r="N17" s="52">
        <f t="shared" ref="N17" si="25">M17/D17</f>
        <v>0.13043478260869565</v>
      </c>
      <c r="O17" s="39">
        <f t="shared" ref="O17" si="26">SUM(G17,I17)</f>
        <v>58</v>
      </c>
      <c r="P17" s="53">
        <f t="shared" ref="P17" si="27">O17/D17</f>
        <v>0.63043478260869568</v>
      </c>
    </row>
    <row r="18" spans="2:16" ht="15.75" customHeight="1" x14ac:dyDescent="0.25">
      <c r="B18" s="50">
        <v>9</v>
      </c>
      <c r="C18" s="218" t="s">
        <v>90</v>
      </c>
      <c r="D18" s="39">
        <v>92</v>
      </c>
      <c r="E18" s="39">
        <v>92</v>
      </c>
      <c r="F18" s="51">
        <f t="shared" ref="F18" si="28">E18/D18</f>
        <v>1</v>
      </c>
      <c r="G18" s="2">
        <v>55</v>
      </c>
      <c r="H18" s="52">
        <f t="shared" ref="H18" si="29">G18/E18</f>
        <v>0.59782608695652173</v>
      </c>
      <c r="I18" s="2">
        <v>26</v>
      </c>
      <c r="J18" s="52">
        <f t="shared" ref="J18" si="30">I18/D18</f>
        <v>0.28260869565217389</v>
      </c>
      <c r="K18" s="2">
        <v>6</v>
      </c>
      <c r="L18" s="52">
        <f t="shared" ref="L18" si="31">K18/D18</f>
        <v>6.5217391304347824E-2</v>
      </c>
      <c r="M18" s="39">
        <v>5</v>
      </c>
      <c r="N18" s="52">
        <f t="shared" ref="N18" si="32">M18/D18</f>
        <v>5.434782608695652E-2</v>
      </c>
      <c r="O18" s="39">
        <f t="shared" ref="O18" si="33">SUM(G18,I18)</f>
        <v>81</v>
      </c>
      <c r="P18" s="53">
        <f t="shared" ref="P18" si="34">O18/D18</f>
        <v>0.88043478260869568</v>
      </c>
    </row>
    <row r="19" spans="2:16" ht="17.25" customHeight="1" x14ac:dyDescent="0.25">
      <c r="B19" s="50">
        <v>10</v>
      </c>
      <c r="C19" s="218" t="s">
        <v>38</v>
      </c>
      <c r="D19" s="39">
        <v>92</v>
      </c>
      <c r="E19" s="39">
        <v>92</v>
      </c>
      <c r="F19" s="51">
        <f t="shared" ref="F19:F20" si="35">E19/D19</f>
        <v>1</v>
      </c>
      <c r="G19" s="2">
        <v>25</v>
      </c>
      <c r="H19" s="52">
        <f t="shared" ref="H19:H20" si="36">G19/E19</f>
        <v>0.27173913043478259</v>
      </c>
      <c r="I19" s="2">
        <v>37</v>
      </c>
      <c r="J19" s="52">
        <f t="shared" ref="J19:J20" si="37">I19/D19</f>
        <v>0.40217391304347827</v>
      </c>
      <c r="K19" s="2">
        <v>20</v>
      </c>
      <c r="L19" s="52">
        <f t="shared" ref="L19:L20" si="38">K19/D19</f>
        <v>0.21739130434782608</v>
      </c>
      <c r="M19" s="39">
        <v>10</v>
      </c>
      <c r="N19" s="52">
        <f t="shared" ref="N19:N20" si="39">M19/D19</f>
        <v>0.10869565217391304</v>
      </c>
      <c r="O19" s="39">
        <f t="shared" ref="O19:O20" si="40">SUM(G19,I19)</f>
        <v>62</v>
      </c>
      <c r="P19" s="53">
        <f t="shared" ref="P19:P20" si="41">O19/D19</f>
        <v>0.67391304347826086</v>
      </c>
    </row>
    <row r="20" spans="2:16" ht="18.75" customHeight="1" x14ac:dyDescent="0.25">
      <c r="B20" s="50">
        <v>11</v>
      </c>
      <c r="C20" s="219" t="s">
        <v>29</v>
      </c>
      <c r="D20" s="39">
        <v>92</v>
      </c>
      <c r="E20" s="39">
        <v>92</v>
      </c>
      <c r="F20" s="51">
        <f t="shared" si="35"/>
        <v>1</v>
      </c>
      <c r="G20" s="2">
        <v>31</v>
      </c>
      <c r="H20" s="52">
        <f t="shared" si="36"/>
        <v>0.33695652173913043</v>
      </c>
      <c r="I20" s="2">
        <v>37</v>
      </c>
      <c r="J20" s="52">
        <f t="shared" si="37"/>
        <v>0.40217391304347827</v>
      </c>
      <c r="K20" s="2">
        <v>18</v>
      </c>
      <c r="L20" s="52">
        <f t="shared" si="38"/>
        <v>0.19565217391304349</v>
      </c>
      <c r="M20" s="39">
        <v>6</v>
      </c>
      <c r="N20" s="52">
        <f t="shared" si="39"/>
        <v>6.5217391304347824E-2</v>
      </c>
      <c r="O20" s="39">
        <f t="shared" si="40"/>
        <v>68</v>
      </c>
      <c r="P20" s="53">
        <f t="shared" si="41"/>
        <v>0.73913043478260865</v>
      </c>
    </row>
    <row r="21" spans="2:16" ht="15.75" customHeight="1" thickBot="1" x14ac:dyDescent="0.3">
      <c r="B21" s="65">
        <v>12</v>
      </c>
      <c r="C21" s="206" t="s">
        <v>17</v>
      </c>
      <c r="D21" s="66">
        <v>92</v>
      </c>
      <c r="E21" s="66">
        <v>92</v>
      </c>
      <c r="F21" s="67">
        <f t="shared" si="7"/>
        <v>1</v>
      </c>
      <c r="G21" s="14">
        <v>79</v>
      </c>
      <c r="H21" s="68">
        <f t="shared" si="8"/>
        <v>0.85869565217391308</v>
      </c>
      <c r="I21" s="14">
        <v>0</v>
      </c>
      <c r="J21" s="68">
        <f t="shared" si="9"/>
        <v>0</v>
      </c>
      <c r="K21" s="14">
        <v>0</v>
      </c>
      <c r="L21" s="68">
        <f t="shared" si="10"/>
        <v>0</v>
      </c>
      <c r="M21" s="66">
        <v>13</v>
      </c>
      <c r="N21" s="68">
        <f t="shared" si="11"/>
        <v>0.14130434782608695</v>
      </c>
      <c r="O21" s="66">
        <f t="shared" si="12"/>
        <v>79</v>
      </c>
      <c r="P21" s="69">
        <f t="shared" si="13"/>
        <v>0.85869565217391308</v>
      </c>
    </row>
    <row r="22" spans="2:16" ht="15.75" customHeight="1" x14ac:dyDescent="0.25">
      <c r="B22" s="58">
        <v>13</v>
      </c>
      <c r="C22" s="105" t="s">
        <v>24</v>
      </c>
      <c r="D22" s="38">
        <v>54</v>
      </c>
      <c r="E22" s="38">
        <v>54</v>
      </c>
      <c r="F22" s="60">
        <f t="shared" si="0"/>
        <v>1</v>
      </c>
      <c r="G22" s="187">
        <v>17</v>
      </c>
      <c r="H22" s="61">
        <f t="shared" si="1"/>
        <v>0.31481481481481483</v>
      </c>
      <c r="I22" s="187">
        <v>21</v>
      </c>
      <c r="J22" s="61">
        <f t="shared" si="2"/>
        <v>0.3888888888888889</v>
      </c>
      <c r="K22" s="187">
        <v>4</v>
      </c>
      <c r="L22" s="61">
        <f t="shared" si="3"/>
        <v>7.407407407407407E-2</v>
      </c>
      <c r="M22" s="187">
        <v>12</v>
      </c>
      <c r="N22" s="61">
        <f t="shared" si="4"/>
        <v>0.22222222222222221</v>
      </c>
      <c r="O22" s="38">
        <f t="shared" si="5"/>
        <v>38</v>
      </c>
      <c r="P22" s="62">
        <f t="shared" si="6"/>
        <v>0.70370370370370372</v>
      </c>
    </row>
    <row r="23" spans="2:16" ht="15.75" customHeight="1" x14ac:dyDescent="0.25">
      <c r="B23" s="50">
        <v>14</v>
      </c>
      <c r="C23" s="41" t="s">
        <v>114</v>
      </c>
      <c r="D23" s="38">
        <v>54</v>
      </c>
      <c r="E23" s="38">
        <v>54</v>
      </c>
      <c r="F23" s="51">
        <f t="shared" si="0"/>
        <v>1</v>
      </c>
      <c r="G23" s="2">
        <v>19</v>
      </c>
      <c r="H23" s="52">
        <f t="shared" si="1"/>
        <v>0.35185185185185186</v>
      </c>
      <c r="I23" s="2">
        <v>25</v>
      </c>
      <c r="J23" s="52">
        <f t="shared" si="2"/>
        <v>0.46296296296296297</v>
      </c>
      <c r="K23" s="2">
        <v>5</v>
      </c>
      <c r="L23" s="52">
        <f t="shared" si="3"/>
        <v>9.2592592592592587E-2</v>
      </c>
      <c r="M23" s="2">
        <v>5</v>
      </c>
      <c r="N23" s="52">
        <f t="shared" si="4"/>
        <v>9.2592592592592587E-2</v>
      </c>
      <c r="O23" s="39">
        <f t="shared" si="5"/>
        <v>44</v>
      </c>
      <c r="P23" s="53">
        <f t="shared" si="6"/>
        <v>0.81481481481481477</v>
      </c>
    </row>
    <row r="24" spans="2:16" ht="33.75" customHeight="1" x14ac:dyDescent="0.25">
      <c r="B24" s="50">
        <v>15</v>
      </c>
      <c r="C24" s="41" t="s">
        <v>62</v>
      </c>
      <c r="D24" s="38">
        <v>54</v>
      </c>
      <c r="E24" s="38">
        <v>54</v>
      </c>
      <c r="F24" s="51">
        <f t="shared" si="0"/>
        <v>1</v>
      </c>
      <c r="G24" s="2">
        <v>19</v>
      </c>
      <c r="H24" s="52">
        <f t="shared" ref="H24:H61" si="42">G24/E24</f>
        <v>0.35185185185185186</v>
      </c>
      <c r="I24" s="2">
        <v>24</v>
      </c>
      <c r="J24" s="52">
        <f t="shared" ref="J24:J61" si="43">I24/D24</f>
        <v>0.44444444444444442</v>
      </c>
      <c r="K24" s="2">
        <v>9</v>
      </c>
      <c r="L24" s="52">
        <f t="shared" ref="L24:L61" si="44">K24/D24</f>
        <v>0.16666666666666666</v>
      </c>
      <c r="M24" s="2">
        <v>2</v>
      </c>
      <c r="N24" s="52">
        <f t="shared" ref="N24:N61" si="45">M24/D24</f>
        <v>3.7037037037037035E-2</v>
      </c>
      <c r="O24" s="39">
        <f t="shared" ref="O24:O107" si="46">SUM(G24,I24)</f>
        <v>43</v>
      </c>
      <c r="P24" s="53">
        <f t="shared" ref="P24:P61" si="47">O24/D24</f>
        <v>0.79629629629629628</v>
      </c>
    </row>
    <row r="25" spans="2:16" ht="15.75" customHeight="1" x14ac:dyDescent="0.25">
      <c r="B25" s="50">
        <v>16</v>
      </c>
      <c r="C25" s="41" t="s">
        <v>28</v>
      </c>
      <c r="D25" s="38">
        <v>54</v>
      </c>
      <c r="E25" s="38">
        <v>54</v>
      </c>
      <c r="F25" s="51">
        <f t="shared" si="0"/>
        <v>1</v>
      </c>
      <c r="G25" s="2">
        <v>7</v>
      </c>
      <c r="H25" s="52">
        <f t="shared" si="42"/>
        <v>0.12962962962962962</v>
      </c>
      <c r="I25" s="2">
        <v>20</v>
      </c>
      <c r="J25" s="52">
        <f t="shared" si="43"/>
        <v>0.37037037037037035</v>
      </c>
      <c r="K25" s="2">
        <v>20</v>
      </c>
      <c r="L25" s="52">
        <f t="shared" si="44"/>
        <v>0.37037037037037035</v>
      </c>
      <c r="M25" s="2">
        <v>7</v>
      </c>
      <c r="N25" s="52">
        <f t="shared" si="45"/>
        <v>0.12962962962962962</v>
      </c>
      <c r="O25" s="39">
        <f t="shared" si="46"/>
        <v>27</v>
      </c>
      <c r="P25" s="53">
        <f t="shared" si="47"/>
        <v>0.5</v>
      </c>
    </row>
    <row r="26" spans="2:16" ht="50.25" customHeight="1" x14ac:dyDescent="0.25">
      <c r="B26" s="50">
        <v>17</v>
      </c>
      <c r="C26" s="41" t="s">
        <v>63</v>
      </c>
      <c r="D26" s="38">
        <v>54</v>
      </c>
      <c r="E26" s="38">
        <v>54</v>
      </c>
      <c r="F26" s="51">
        <f t="shared" si="0"/>
        <v>1</v>
      </c>
      <c r="G26" s="2">
        <v>14</v>
      </c>
      <c r="H26" s="52">
        <f t="shared" si="42"/>
        <v>0.25925925925925924</v>
      </c>
      <c r="I26" s="2">
        <v>26</v>
      </c>
      <c r="J26" s="52">
        <f t="shared" si="43"/>
        <v>0.48148148148148145</v>
      </c>
      <c r="K26" s="2">
        <v>1</v>
      </c>
      <c r="L26" s="52">
        <f t="shared" si="44"/>
        <v>1.8518518518518517E-2</v>
      </c>
      <c r="M26" s="2">
        <v>13</v>
      </c>
      <c r="N26" s="52">
        <f t="shared" si="45"/>
        <v>0.24074074074074073</v>
      </c>
      <c r="O26" s="39">
        <f t="shared" si="46"/>
        <v>40</v>
      </c>
      <c r="P26" s="53">
        <f t="shared" si="47"/>
        <v>0.7407407407407407</v>
      </c>
    </row>
    <row r="27" spans="2:16" ht="15.75" customHeight="1" x14ac:dyDescent="0.25">
      <c r="B27" s="50">
        <v>18</v>
      </c>
      <c r="C27" s="41" t="s">
        <v>23</v>
      </c>
      <c r="D27" s="38">
        <v>54</v>
      </c>
      <c r="E27" s="38">
        <v>54</v>
      </c>
      <c r="F27" s="51">
        <f t="shared" si="0"/>
        <v>1</v>
      </c>
      <c r="G27" s="2">
        <v>51</v>
      </c>
      <c r="H27" s="52">
        <f t="shared" si="42"/>
        <v>0.94444444444444442</v>
      </c>
      <c r="I27" s="2">
        <v>0</v>
      </c>
      <c r="J27" s="52">
        <f t="shared" si="43"/>
        <v>0</v>
      </c>
      <c r="K27" s="2">
        <v>0</v>
      </c>
      <c r="L27" s="52">
        <f t="shared" si="44"/>
        <v>0</v>
      </c>
      <c r="M27" s="2">
        <v>3</v>
      </c>
      <c r="N27" s="52">
        <f t="shared" si="45"/>
        <v>5.5555555555555552E-2</v>
      </c>
      <c r="O27" s="39">
        <f t="shared" si="46"/>
        <v>51</v>
      </c>
      <c r="P27" s="53">
        <f t="shared" si="47"/>
        <v>0.94444444444444442</v>
      </c>
    </row>
    <row r="28" spans="2:16" ht="15.75" customHeight="1" x14ac:dyDescent="0.25">
      <c r="B28" s="50">
        <v>19</v>
      </c>
      <c r="C28" s="41" t="s">
        <v>17</v>
      </c>
      <c r="D28" s="38">
        <v>54</v>
      </c>
      <c r="E28" s="38">
        <v>54</v>
      </c>
      <c r="F28" s="51">
        <f t="shared" si="0"/>
        <v>1</v>
      </c>
      <c r="G28" s="2">
        <v>45</v>
      </c>
      <c r="H28" s="52">
        <f t="shared" si="42"/>
        <v>0.83333333333333337</v>
      </c>
      <c r="I28" s="2">
        <v>0</v>
      </c>
      <c r="J28" s="52">
        <f t="shared" si="43"/>
        <v>0</v>
      </c>
      <c r="K28" s="2">
        <v>0</v>
      </c>
      <c r="L28" s="52">
        <f t="shared" si="44"/>
        <v>0</v>
      </c>
      <c r="M28" s="2">
        <v>9</v>
      </c>
      <c r="N28" s="52">
        <f t="shared" si="45"/>
        <v>0.16666666666666666</v>
      </c>
      <c r="O28" s="39">
        <f t="shared" si="46"/>
        <v>45</v>
      </c>
      <c r="P28" s="53">
        <f t="shared" si="47"/>
        <v>0.83333333333333337</v>
      </c>
    </row>
    <row r="29" spans="2:16" ht="33" customHeight="1" x14ac:dyDescent="0.25">
      <c r="B29" s="50">
        <v>20</v>
      </c>
      <c r="C29" s="41" t="s">
        <v>86</v>
      </c>
      <c r="D29" s="38">
        <v>54</v>
      </c>
      <c r="E29" s="38">
        <v>54</v>
      </c>
      <c r="F29" s="51">
        <f t="shared" si="0"/>
        <v>1</v>
      </c>
      <c r="G29" s="2">
        <v>25</v>
      </c>
      <c r="H29" s="52">
        <f t="shared" si="42"/>
        <v>0.46296296296296297</v>
      </c>
      <c r="I29" s="2">
        <v>19</v>
      </c>
      <c r="J29" s="52">
        <f t="shared" si="43"/>
        <v>0.35185185185185186</v>
      </c>
      <c r="K29" s="2">
        <v>8</v>
      </c>
      <c r="L29" s="52">
        <f t="shared" si="44"/>
        <v>0.14814814814814814</v>
      </c>
      <c r="M29" s="2">
        <v>2</v>
      </c>
      <c r="N29" s="52">
        <f t="shared" si="45"/>
        <v>3.7037037037037035E-2</v>
      </c>
      <c r="O29" s="39">
        <f t="shared" si="46"/>
        <v>44</v>
      </c>
      <c r="P29" s="53">
        <f t="shared" si="47"/>
        <v>0.81481481481481477</v>
      </c>
    </row>
    <row r="30" spans="2:16" ht="15.75" x14ac:dyDescent="0.25">
      <c r="B30" s="50">
        <v>21</v>
      </c>
      <c r="C30" s="41" t="s">
        <v>31</v>
      </c>
      <c r="D30" s="38">
        <v>54</v>
      </c>
      <c r="E30" s="38">
        <v>54</v>
      </c>
      <c r="F30" s="51">
        <f t="shared" si="0"/>
        <v>1</v>
      </c>
      <c r="G30" s="2">
        <v>14</v>
      </c>
      <c r="H30" s="52">
        <f t="shared" si="42"/>
        <v>0.25925925925925924</v>
      </c>
      <c r="I30" s="2">
        <v>26</v>
      </c>
      <c r="J30" s="52">
        <f t="shared" si="43"/>
        <v>0.48148148148148145</v>
      </c>
      <c r="K30" s="2">
        <v>9</v>
      </c>
      <c r="L30" s="52">
        <f t="shared" si="44"/>
        <v>0.16666666666666666</v>
      </c>
      <c r="M30" s="2">
        <v>5</v>
      </c>
      <c r="N30" s="52">
        <f t="shared" si="45"/>
        <v>9.2592592592592587E-2</v>
      </c>
      <c r="O30" s="39">
        <f t="shared" si="46"/>
        <v>40</v>
      </c>
      <c r="P30" s="53">
        <f t="shared" si="47"/>
        <v>0.7407407407407407</v>
      </c>
    </row>
    <row r="31" spans="2:16" ht="31.5" x14ac:dyDescent="0.25">
      <c r="B31" s="39">
        <v>22</v>
      </c>
      <c r="C31" s="41" t="s">
        <v>22</v>
      </c>
      <c r="D31" s="38">
        <v>54</v>
      </c>
      <c r="E31" s="38">
        <v>54</v>
      </c>
      <c r="F31" s="51">
        <f t="shared" si="0"/>
        <v>1</v>
      </c>
      <c r="G31" s="2">
        <v>5</v>
      </c>
      <c r="H31" s="52">
        <f t="shared" si="42"/>
        <v>9.2592592592592587E-2</v>
      </c>
      <c r="I31" s="2">
        <v>20</v>
      </c>
      <c r="J31" s="52">
        <f t="shared" si="43"/>
        <v>0.37037037037037035</v>
      </c>
      <c r="K31" s="2">
        <v>4</v>
      </c>
      <c r="L31" s="52">
        <f t="shared" si="44"/>
        <v>7.407407407407407E-2</v>
      </c>
      <c r="M31" s="2">
        <v>25</v>
      </c>
      <c r="N31" s="52">
        <f t="shared" si="45"/>
        <v>0.46296296296296297</v>
      </c>
      <c r="O31" s="39">
        <f t="shared" si="46"/>
        <v>25</v>
      </c>
      <c r="P31" s="52">
        <f t="shared" si="47"/>
        <v>0.46296296296296297</v>
      </c>
    </row>
    <row r="32" spans="2:16" ht="15.75" customHeight="1" thickBot="1" x14ac:dyDescent="0.3">
      <c r="B32" s="66">
        <v>23</v>
      </c>
      <c r="C32" s="129" t="s">
        <v>26</v>
      </c>
      <c r="D32" s="66">
        <v>54</v>
      </c>
      <c r="E32" s="66">
        <v>54</v>
      </c>
      <c r="F32" s="67">
        <f t="shared" si="0"/>
        <v>1</v>
      </c>
      <c r="G32" s="14">
        <v>5</v>
      </c>
      <c r="H32" s="68">
        <f t="shared" si="42"/>
        <v>9.2592592592592587E-2</v>
      </c>
      <c r="I32" s="14">
        <v>20</v>
      </c>
      <c r="J32" s="68">
        <f t="shared" si="43"/>
        <v>0.37037037037037035</v>
      </c>
      <c r="K32" s="14">
        <v>4</v>
      </c>
      <c r="L32" s="68">
        <f t="shared" si="44"/>
        <v>7.407407407407407E-2</v>
      </c>
      <c r="M32" s="14">
        <v>25</v>
      </c>
      <c r="N32" s="68">
        <f t="shared" si="45"/>
        <v>0.46296296296296297</v>
      </c>
      <c r="O32" s="66">
        <f t="shared" si="46"/>
        <v>25</v>
      </c>
      <c r="P32" s="68">
        <f t="shared" si="47"/>
        <v>0.46296296296296297</v>
      </c>
    </row>
    <row r="33" spans="2:16" ht="15.75" customHeight="1" x14ac:dyDescent="0.25">
      <c r="B33" s="39">
        <v>24</v>
      </c>
      <c r="C33" s="185" t="s">
        <v>24</v>
      </c>
      <c r="D33" s="92">
        <v>52</v>
      </c>
      <c r="E33" s="92">
        <v>52</v>
      </c>
      <c r="F33" s="47">
        <f t="shared" si="0"/>
        <v>1</v>
      </c>
      <c r="G33" s="192">
        <v>22</v>
      </c>
      <c r="H33" s="48">
        <f t="shared" si="42"/>
        <v>0.42307692307692307</v>
      </c>
      <c r="I33" s="192">
        <v>24</v>
      </c>
      <c r="J33" s="48">
        <f t="shared" si="43"/>
        <v>0.46153846153846156</v>
      </c>
      <c r="K33" s="192">
        <v>4</v>
      </c>
      <c r="L33" s="48">
        <f t="shared" si="44"/>
        <v>7.6923076923076927E-2</v>
      </c>
      <c r="M33" s="192">
        <v>2</v>
      </c>
      <c r="N33" s="48">
        <f t="shared" si="45"/>
        <v>3.8461538461538464E-2</v>
      </c>
      <c r="O33" s="92">
        <f t="shared" si="46"/>
        <v>46</v>
      </c>
      <c r="P33" s="48">
        <f t="shared" si="47"/>
        <v>0.88461538461538458</v>
      </c>
    </row>
    <row r="34" spans="2:16" ht="33.75" customHeight="1" x14ac:dyDescent="0.25">
      <c r="B34" s="39">
        <v>25</v>
      </c>
      <c r="C34" s="41" t="s">
        <v>99</v>
      </c>
      <c r="D34" s="39">
        <v>52</v>
      </c>
      <c r="E34" s="39">
        <v>52</v>
      </c>
      <c r="F34" s="51">
        <f t="shared" si="0"/>
        <v>1</v>
      </c>
      <c r="G34" s="2">
        <v>38</v>
      </c>
      <c r="H34" s="52">
        <f t="shared" si="42"/>
        <v>0.73076923076923073</v>
      </c>
      <c r="I34" s="2">
        <v>12</v>
      </c>
      <c r="J34" s="52">
        <f t="shared" si="43"/>
        <v>0.23076923076923078</v>
      </c>
      <c r="K34" s="2">
        <v>0</v>
      </c>
      <c r="L34" s="61">
        <f t="shared" si="44"/>
        <v>0</v>
      </c>
      <c r="M34" s="2">
        <v>2</v>
      </c>
      <c r="N34" s="52">
        <f t="shared" si="45"/>
        <v>3.8461538461538464E-2</v>
      </c>
      <c r="O34" s="39">
        <f t="shared" si="46"/>
        <v>50</v>
      </c>
      <c r="P34" s="52">
        <f t="shared" si="47"/>
        <v>0.96153846153846156</v>
      </c>
    </row>
    <row r="35" spans="2:16" ht="36.75" customHeight="1" x14ac:dyDescent="0.25">
      <c r="B35" s="39">
        <v>26</v>
      </c>
      <c r="C35" s="41" t="s">
        <v>62</v>
      </c>
      <c r="D35" s="39">
        <v>52</v>
      </c>
      <c r="E35" s="39">
        <v>52</v>
      </c>
      <c r="F35" s="51">
        <f t="shared" si="0"/>
        <v>1</v>
      </c>
      <c r="G35" s="2">
        <v>28</v>
      </c>
      <c r="H35" s="52">
        <f t="shared" si="42"/>
        <v>0.53846153846153844</v>
      </c>
      <c r="I35" s="2">
        <v>14</v>
      </c>
      <c r="J35" s="52">
        <f t="shared" si="43"/>
        <v>0.26923076923076922</v>
      </c>
      <c r="K35" s="2">
        <v>7</v>
      </c>
      <c r="L35" s="61">
        <f t="shared" si="44"/>
        <v>0.13461538461538461</v>
      </c>
      <c r="M35" s="2">
        <v>3</v>
      </c>
      <c r="N35" s="52">
        <f t="shared" si="45"/>
        <v>5.7692307692307696E-2</v>
      </c>
      <c r="O35" s="39">
        <f t="shared" si="46"/>
        <v>42</v>
      </c>
      <c r="P35" s="52">
        <f t="shared" si="47"/>
        <v>0.80769230769230771</v>
      </c>
    </row>
    <row r="36" spans="2:16" ht="15.75" customHeight="1" x14ac:dyDescent="0.25">
      <c r="B36" s="39">
        <v>27</v>
      </c>
      <c r="C36" s="41" t="s">
        <v>28</v>
      </c>
      <c r="D36" s="39">
        <v>52</v>
      </c>
      <c r="E36" s="39">
        <v>52</v>
      </c>
      <c r="F36" s="51">
        <f t="shared" si="0"/>
        <v>1</v>
      </c>
      <c r="G36" s="2">
        <v>26</v>
      </c>
      <c r="H36" s="52">
        <f t="shared" si="42"/>
        <v>0.5</v>
      </c>
      <c r="I36" s="2">
        <v>16</v>
      </c>
      <c r="J36" s="52">
        <f t="shared" si="43"/>
        <v>0.30769230769230771</v>
      </c>
      <c r="K36" s="2">
        <v>6</v>
      </c>
      <c r="L36" s="61">
        <f t="shared" si="44"/>
        <v>0.11538461538461539</v>
      </c>
      <c r="M36" s="2">
        <v>4</v>
      </c>
      <c r="N36" s="52">
        <f t="shared" si="45"/>
        <v>7.6923076923076927E-2</v>
      </c>
      <c r="O36" s="39">
        <f t="shared" si="46"/>
        <v>42</v>
      </c>
      <c r="P36" s="52">
        <f t="shared" si="47"/>
        <v>0.80769230769230771</v>
      </c>
    </row>
    <row r="37" spans="2:16" ht="47.25" customHeight="1" x14ac:dyDescent="0.25">
      <c r="B37" s="38">
        <v>28</v>
      </c>
      <c r="C37" s="41" t="s">
        <v>63</v>
      </c>
      <c r="D37" s="39">
        <v>52</v>
      </c>
      <c r="E37" s="39">
        <v>52</v>
      </c>
      <c r="F37" s="51">
        <f t="shared" si="0"/>
        <v>1</v>
      </c>
      <c r="G37" s="2">
        <v>32</v>
      </c>
      <c r="H37" s="52">
        <f t="shared" si="42"/>
        <v>0.61538461538461542</v>
      </c>
      <c r="I37" s="2">
        <v>14</v>
      </c>
      <c r="J37" s="52">
        <f t="shared" si="43"/>
        <v>0.26923076923076922</v>
      </c>
      <c r="K37" s="2">
        <v>4</v>
      </c>
      <c r="L37" s="61">
        <f t="shared" si="44"/>
        <v>7.6923076923076927E-2</v>
      </c>
      <c r="M37" s="2">
        <v>2</v>
      </c>
      <c r="N37" s="52">
        <f t="shared" si="45"/>
        <v>3.8461538461538464E-2</v>
      </c>
      <c r="O37" s="39">
        <f t="shared" si="46"/>
        <v>46</v>
      </c>
      <c r="P37" s="52">
        <f t="shared" si="47"/>
        <v>0.88461538461538458</v>
      </c>
    </row>
    <row r="38" spans="2:16" ht="15.75" customHeight="1" x14ac:dyDescent="0.25">
      <c r="B38" s="39">
        <v>29</v>
      </c>
      <c r="C38" s="125" t="s">
        <v>23</v>
      </c>
      <c r="D38" s="39">
        <v>52</v>
      </c>
      <c r="E38" s="39">
        <v>52</v>
      </c>
      <c r="F38" s="60">
        <f t="shared" si="0"/>
        <v>1</v>
      </c>
      <c r="G38" s="186">
        <v>50</v>
      </c>
      <c r="H38" s="94">
        <f t="shared" si="42"/>
        <v>0.96153846153846156</v>
      </c>
      <c r="I38" s="186">
        <v>0</v>
      </c>
      <c r="J38" s="94">
        <f t="shared" si="43"/>
        <v>0</v>
      </c>
      <c r="K38" s="186">
        <v>0</v>
      </c>
      <c r="L38" s="94">
        <f t="shared" si="44"/>
        <v>0</v>
      </c>
      <c r="M38" s="186">
        <v>2</v>
      </c>
      <c r="N38" s="94">
        <f t="shared" si="45"/>
        <v>3.8461538461538464E-2</v>
      </c>
      <c r="O38" s="40">
        <f t="shared" si="46"/>
        <v>50</v>
      </c>
      <c r="P38" s="94">
        <f t="shared" si="47"/>
        <v>0.96153846153846156</v>
      </c>
    </row>
    <row r="39" spans="2:16" ht="15.75" customHeight="1" x14ac:dyDescent="0.25">
      <c r="B39" s="38">
        <v>30</v>
      </c>
      <c r="C39" s="41" t="s">
        <v>17</v>
      </c>
      <c r="D39" s="39">
        <v>52</v>
      </c>
      <c r="E39" s="39">
        <v>52</v>
      </c>
      <c r="F39" s="51">
        <f t="shared" si="0"/>
        <v>1</v>
      </c>
      <c r="G39" s="2">
        <v>50</v>
      </c>
      <c r="H39" s="52">
        <f t="shared" si="42"/>
        <v>0.96153846153846156</v>
      </c>
      <c r="I39" s="2">
        <v>0</v>
      </c>
      <c r="J39" s="52">
        <f t="shared" si="43"/>
        <v>0</v>
      </c>
      <c r="K39" s="2">
        <v>0</v>
      </c>
      <c r="L39" s="52">
        <f t="shared" si="44"/>
        <v>0</v>
      </c>
      <c r="M39" s="2">
        <v>2</v>
      </c>
      <c r="N39" s="52">
        <f t="shared" si="45"/>
        <v>3.8461538461538464E-2</v>
      </c>
      <c r="O39" s="39">
        <f t="shared" si="46"/>
        <v>50</v>
      </c>
      <c r="P39" s="52">
        <f t="shared" si="47"/>
        <v>0.96153846153846156</v>
      </c>
    </row>
    <row r="40" spans="2:16" ht="33.75" customHeight="1" x14ac:dyDescent="0.25">
      <c r="B40" s="39">
        <v>31</v>
      </c>
      <c r="C40" s="41" t="s">
        <v>86</v>
      </c>
      <c r="D40" s="39">
        <v>52</v>
      </c>
      <c r="E40" s="39">
        <v>52</v>
      </c>
      <c r="F40" s="51">
        <f t="shared" si="0"/>
        <v>1</v>
      </c>
      <c r="G40" s="2">
        <v>32</v>
      </c>
      <c r="H40" s="52">
        <f t="shared" si="42"/>
        <v>0.61538461538461542</v>
      </c>
      <c r="I40" s="2">
        <v>9</v>
      </c>
      <c r="J40" s="52">
        <f t="shared" si="43"/>
        <v>0.17307692307692307</v>
      </c>
      <c r="K40" s="2">
        <v>7</v>
      </c>
      <c r="L40" s="52">
        <f t="shared" si="44"/>
        <v>0.13461538461538461</v>
      </c>
      <c r="M40" s="2">
        <v>4</v>
      </c>
      <c r="N40" s="52">
        <f t="shared" si="45"/>
        <v>7.6923076923076927E-2</v>
      </c>
      <c r="O40" s="39">
        <f t="shared" si="46"/>
        <v>41</v>
      </c>
      <c r="P40" s="52">
        <f t="shared" si="47"/>
        <v>0.78846153846153844</v>
      </c>
    </row>
    <row r="41" spans="2:16" ht="15.75" customHeight="1" x14ac:dyDescent="0.25">
      <c r="B41" s="38">
        <v>32</v>
      </c>
      <c r="C41" s="41" t="s">
        <v>31</v>
      </c>
      <c r="D41" s="39">
        <v>52</v>
      </c>
      <c r="E41" s="39">
        <v>52</v>
      </c>
      <c r="F41" s="51">
        <f t="shared" si="0"/>
        <v>1</v>
      </c>
      <c r="G41" s="2">
        <v>23</v>
      </c>
      <c r="H41" s="52">
        <f t="shared" si="42"/>
        <v>0.44230769230769229</v>
      </c>
      <c r="I41" s="2">
        <v>19</v>
      </c>
      <c r="J41" s="52">
        <f t="shared" si="43"/>
        <v>0.36538461538461536</v>
      </c>
      <c r="K41" s="2">
        <v>6</v>
      </c>
      <c r="L41" s="52">
        <f t="shared" si="44"/>
        <v>0.11538461538461539</v>
      </c>
      <c r="M41" s="2">
        <v>4</v>
      </c>
      <c r="N41" s="52">
        <f t="shared" si="45"/>
        <v>7.6923076923076927E-2</v>
      </c>
      <c r="O41" s="39">
        <f t="shared" si="46"/>
        <v>42</v>
      </c>
      <c r="P41" s="52">
        <f t="shared" si="47"/>
        <v>0.80769230769230771</v>
      </c>
    </row>
    <row r="42" spans="2:16" ht="33" customHeight="1" x14ac:dyDescent="0.25">
      <c r="B42" s="39">
        <v>33</v>
      </c>
      <c r="C42" s="41" t="s">
        <v>22</v>
      </c>
      <c r="D42" s="39">
        <v>52</v>
      </c>
      <c r="E42" s="39">
        <v>52</v>
      </c>
      <c r="F42" s="51">
        <f t="shared" si="0"/>
        <v>1</v>
      </c>
      <c r="G42" s="2">
        <v>10</v>
      </c>
      <c r="H42" s="52">
        <f t="shared" si="42"/>
        <v>0.19230769230769232</v>
      </c>
      <c r="I42" s="2">
        <v>7</v>
      </c>
      <c r="J42" s="52">
        <f t="shared" si="43"/>
        <v>0.13461538461538461</v>
      </c>
      <c r="K42" s="2">
        <v>5</v>
      </c>
      <c r="L42" s="52">
        <f t="shared" si="44"/>
        <v>9.6153846153846159E-2</v>
      </c>
      <c r="M42" s="2">
        <v>30</v>
      </c>
      <c r="N42" s="52">
        <f t="shared" si="45"/>
        <v>0.57692307692307687</v>
      </c>
      <c r="O42" s="39">
        <f t="shared" si="46"/>
        <v>17</v>
      </c>
      <c r="P42" s="52">
        <f t="shared" si="47"/>
        <v>0.32692307692307693</v>
      </c>
    </row>
    <row r="43" spans="2:16" ht="15.75" customHeight="1" thickBot="1" x14ac:dyDescent="0.3">
      <c r="B43" s="64">
        <v>34</v>
      </c>
      <c r="C43" s="129" t="s">
        <v>26</v>
      </c>
      <c r="D43" s="66">
        <v>52</v>
      </c>
      <c r="E43" s="66">
        <v>52</v>
      </c>
      <c r="F43" s="67">
        <f t="shared" si="0"/>
        <v>1</v>
      </c>
      <c r="G43" s="14">
        <v>10</v>
      </c>
      <c r="H43" s="68">
        <f t="shared" si="42"/>
        <v>0.19230769230769232</v>
      </c>
      <c r="I43" s="14">
        <v>7</v>
      </c>
      <c r="J43" s="68">
        <f t="shared" si="43"/>
        <v>0.13461538461538461</v>
      </c>
      <c r="K43" s="14">
        <v>5</v>
      </c>
      <c r="L43" s="68">
        <f t="shared" si="44"/>
        <v>9.6153846153846159E-2</v>
      </c>
      <c r="M43" s="14">
        <v>30</v>
      </c>
      <c r="N43" s="68">
        <f t="shared" si="45"/>
        <v>0.57692307692307687</v>
      </c>
      <c r="O43" s="66">
        <f t="shared" si="46"/>
        <v>17</v>
      </c>
      <c r="P43" s="68">
        <f t="shared" si="47"/>
        <v>0.32692307692307693</v>
      </c>
    </row>
    <row r="44" spans="2:16" ht="37.5" customHeight="1" x14ac:dyDescent="0.25">
      <c r="B44" s="39">
        <v>35</v>
      </c>
      <c r="C44" s="41" t="s">
        <v>100</v>
      </c>
      <c r="D44" s="39">
        <v>15</v>
      </c>
      <c r="E44" s="39">
        <v>15</v>
      </c>
      <c r="F44" s="51">
        <f t="shared" si="0"/>
        <v>1</v>
      </c>
      <c r="G44" s="2">
        <v>6</v>
      </c>
      <c r="H44" s="61">
        <f t="shared" si="42"/>
        <v>0.4</v>
      </c>
      <c r="I44" s="2">
        <v>7</v>
      </c>
      <c r="J44" s="52">
        <f t="shared" si="43"/>
        <v>0.46666666666666667</v>
      </c>
      <c r="K44" s="2">
        <v>1</v>
      </c>
      <c r="L44" s="61">
        <f t="shared" si="44"/>
        <v>6.6666666666666666E-2</v>
      </c>
      <c r="M44" s="2">
        <v>1</v>
      </c>
      <c r="N44" s="52">
        <f t="shared" si="45"/>
        <v>6.6666666666666666E-2</v>
      </c>
      <c r="O44" s="39">
        <f t="shared" si="46"/>
        <v>13</v>
      </c>
      <c r="P44" s="61">
        <f t="shared" si="47"/>
        <v>0.8666666666666667</v>
      </c>
    </row>
    <row r="45" spans="2:16" ht="36.75" customHeight="1" x14ac:dyDescent="0.25">
      <c r="B45" s="39">
        <v>36</v>
      </c>
      <c r="C45" s="41" t="s">
        <v>72</v>
      </c>
      <c r="D45" s="39">
        <v>15</v>
      </c>
      <c r="E45" s="39">
        <v>15</v>
      </c>
      <c r="F45" s="51">
        <f t="shared" si="0"/>
        <v>1</v>
      </c>
      <c r="G45" s="2">
        <v>6</v>
      </c>
      <c r="H45" s="61">
        <f t="shared" si="42"/>
        <v>0.4</v>
      </c>
      <c r="I45" s="2">
        <v>7</v>
      </c>
      <c r="J45" s="52">
        <f t="shared" si="43"/>
        <v>0.46666666666666667</v>
      </c>
      <c r="K45" s="2">
        <v>1</v>
      </c>
      <c r="L45" s="61">
        <f t="shared" si="44"/>
        <v>6.6666666666666666E-2</v>
      </c>
      <c r="M45" s="2">
        <v>1</v>
      </c>
      <c r="N45" s="52">
        <f t="shared" si="45"/>
        <v>6.6666666666666666E-2</v>
      </c>
      <c r="O45" s="39">
        <f t="shared" si="46"/>
        <v>13</v>
      </c>
      <c r="P45" s="61">
        <f t="shared" si="47"/>
        <v>0.8666666666666667</v>
      </c>
    </row>
    <row r="46" spans="2:16" ht="52.5" customHeight="1" x14ac:dyDescent="0.25">
      <c r="B46" s="39">
        <v>37</v>
      </c>
      <c r="C46" s="41" t="s">
        <v>83</v>
      </c>
      <c r="D46" s="39">
        <v>15</v>
      </c>
      <c r="E46" s="39">
        <v>15</v>
      </c>
      <c r="F46" s="51">
        <f t="shared" si="0"/>
        <v>1</v>
      </c>
      <c r="G46" s="2">
        <v>10</v>
      </c>
      <c r="H46" s="61">
        <f t="shared" si="42"/>
        <v>0.66666666666666663</v>
      </c>
      <c r="I46" s="2">
        <v>5</v>
      </c>
      <c r="J46" s="52">
        <f t="shared" si="43"/>
        <v>0.33333333333333331</v>
      </c>
      <c r="K46" s="2">
        <v>0</v>
      </c>
      <c r="L46" s="61">
        <f t="shared" si="44"/>
        <v>0</v>
      </c>
      <c r="M46" s="2">
        <v>0</v>
      </c>
      <c r="N46" s="52">
        <f t="shared" si="45"/>
        <v>0</v>
      </c>
      <c r="O46" s="39">
        <f t="shared" si="46"/>
        <v>15</v>
      </c>
      <c r="P46" s="61">
        <f t="shared" si="47"/>
        <v>1</v>
      </c>
    </row>
    <row r="47" spans="2:16" ht="57.75" customHeight="1" x14ac:dyDescent="0.25">
      <c r="B47" s="39">
        <v>38</v>
      </c>
      <c r="C47" s="41" t="s">
        <v>59</v>
      </c>
      <c r="D47" s="39">
        <v>15</v>
      </c>
      <c r="E47" s="39">
        <v>15</v>
      </c>
      <c r="F47" s="51">
        <f t="shared" si="0"/>
        <v>1</v>
      </c>
      <c r="G47" s="2">
        <v>10</v>
      </c>
      <c r="H47" s="61">
        <f t="shared" si="42"/>
        <v>0.66666666666666663</v>
      </c>
      <c r="I47" s="2">
        <v>5</v>
      </c>
      <c r="J47" s="52">
        <f t="shared" si="43"/>
        <v>0.33333333333333331</v>
      </c>
      <c r="K47" s="2">
        <v>0</v>
      </c>
      <c r="L47" s="61">
        <f t="shared" si="44"/>
        <v>0</v>
      </c>
      <c r="M47" s="2">
        <v>0</v>
      </c>
      <c r="N47" s="52">
        <f t="shared" si="45"/>
        <v>0</v>
      </c>
      <c r="O47" s="39">
        <f t="shared" si="46"/>
        <v>15</v>
      </c>
      <c r="P47" s="61">
        <f t="shared" si="47"/>
        <v>1</v>
      </c>
    </row>
    <row r="48" spans="2:16" ht="15.75" customHeight="1" x14ac:dyDescent="0.25">
      <c r="B48" s="39">
        <v>39</v>
      </c>
      <c r="C48" s="41" t="s">
        <v>101</v>
      </c>
      <c r="D48" s="39">
        <v>15</v>
      </c>
      <c r="E48" s="39">
        <v>15</v>
      </c>
      <c r="F48" s="51">
        <f t="shared" si="0"/>
        <v>1</v>
      </c>
      <c r="G48" s="2">
        <v>10</v>
      </c>
      <c r="H48" s="61">
        <f t="shared" si="42"/>
        <v>0.66666666666666663</v>
      </c>
      <c r="I48" s="2">
        <v>5</v>
      </c>
      <c r="J48" s="52">
        <f t="shared" si="43"/>
        <v>0.33333333333333331</v>
      </c>
      <c r="K48" s="2">
        <v>0</v>
      </c>
      <c r="L48" s="61">
        <f t="shared" si="44"/>
        <v>0</v>
      </c>
      <c r="M48" s="2">
        <v>0</v>
      </c>
      <c r="N48" s="52">
        <f t="shared" si="45"/>
        <v>0</v>
      </c>
      <c r="O48" s="39">
        <f t="shared" si="46"/>
        <v>15</v>
      </c>
      <c r="P48" s="61">
        <f t="shared" si="47"/>
        <v>1</v>
      </c>
    </row>
    <row r="49" spans="2:16" ht="15.75" customHeight="1" x14ac:dyDescent="0.25">
      <c r="B49" s="39">
        <v>40</v>
      </c>
      <c r="C49" s="41" t="s">
        <v>70</v>
      </c>
      <c r="D49" s="39">
        <v>15</v>
      </c>
      <c r="E49" s="39">
        <v>15</v>
      </c>
      <c r="F49" s="51">
        <f t="shared" si="0"/>
        <v>1</v>
      </c>
      <c r="G49" s="2">
        <v>7</v>
      </c>
      <c r="H49" s="61">
        <f t="shared" si="42"/>
        <v>0.46666666666666667</v>
      </c>
      <c r="I49" s="2">
        <v>4</v>
      </c>
      <c r="J49" s="52">
        <f t="shared" si="43"/>
        <v>0.26666666666666666</v>
      </c>
      <c r="K49" s="2">
        <v>3</v>
      </c>
      <c r="L49" s="61">
        <f t="shared" si="44"/>
        <v>0.2</v>
      </c>
      <c r="M49" s="2">
        <v>1</v>
      </c>
      <c r="N49" s="52">
        <f t="shared" si="45"/>
        <v>6.6666666666666666E-2</v>
      </c>
      <c r="O49" s="39">
        <f t="shared" si="46"/>
        <v>11</v>
      </c>
      <c r="P49" s="61">
        <f t="shared" si="47"/>
        <v>0.73333333333333328</v>
      </c>
    </row>
    <row r="50" spans="2:16" ht="15.75" customHeight="1" x14ac:dyDescent="0.25">
      <c r="B50" s="39">
        <v>41</v>
      </c>
      <c r="C50" s="41" t="s">
        <v>28</v>
      </c>
      <c r="D50" s="39">
        <v>15</v>
      </c>
      <c r="E50" s="39">
        <v>15</v>
      </c>
      <c r="F50" s="51">
        <f t="shared" si="0"/>
        <v>1</v>
      </c>
      <c r="G50" s="2">
        <v>8</v>
      </c>
      <c r="H50" s="61">
        <f t="shared" si="42"/>
        <v>0.53333333333333333</v>
      </c>
      <c r="I50" s="2">
        <v>6</v>
      </c>
      <c r="J50" s="52">
        <f t="shared" si="43"/>
        <v>0.4</v>
      </c>
      <c r="K50" s="2">
        <v>1</v>
      </c>
      <c r="L50" s="61">
        <f t="shared" si="44"/>
        <v>6.6666666666666666E-2</v>
      </c>
      <c r="M50" s="2">
        <v>0</v>
      </c>
      <c r="N50" s="52">
        <f t="shared" si="45"/>
        <v>0</v>
      </c>
      <c r="O50" s="39">
        <f t="shared" si="46"/>
        <v>14</v>
      </c>
      <c r="P50" s="61">
        <f t="shared" si="47"/>
        <v>0.93333333333333335</v>
      </c>
    </row>
    <row r="51" spans="2:16" ht="39" customHeight="1" x14ac:dyDescent="0.25">
      <c r="B51" s="39">
        <v>42</v>
      </c>
      <c r="C51" s="41" t="s">
        <v>232</v>
      </c>
      <c r="D51" s="39">
        <v>15</v>
      </c>
      <c r="E51" s="39">
        <v>15</v>
      </c>
      <c r="F51" s="51">
        <f t="shared" si="0"/>
        <v>1</v>
      </c>
      <c r="G51" s="2">
        <v>8</v>
      </c>
      <c r="H51" s="61">
        <f t="shared" si="42"/>
        <v>0.53333333333333333</v>
      </c>
      <c r="I51" s="2">
        <v>4</v>
      </c>
      <c r="J51" s="52">
        <f t="shared" si="43"/>
        <v>0.26666666666666666</v>
      </c>
      <c r="K51" s="2">
        <v>3</v>
      </c>
      <c r="L51" s="61">
        <f t="shared" si="44"/>
        <v>0.2</v>
      </c>
      <c r="M51" s="2">
        <v>0</v>
      </c>
      <c r="N51" s="52">
        <f t="shared" si="45"/>
        <v>0</v>
      </c>
      <c r="O51" s="39">
        <f t="shared" si="46"/>
        <v>12</v>
      </c>
      <c r="P51" s="61">
        <f t="shared" si="47"/>
        <v>0.8</v>
      </c>
    </row>
    <row r="52" spans="2:16" ht="15.75" customHeight="1" thickBot="1" x14ac:dyDescent="0.3">
      <c r="B52" s="66">
        <v>43</v>
      </c>
      <c r="C52" s="129" t="s">
        <v>17</v>
      </c>
      <c r="D52" s="66">
        <v>15</v>
      </c>
      <c r="E52" s="66">
        <v>15</v>
      </c>
      <c r="F52" s="67">
        <f t="shared" si="0"/>
        <v>1</v>
      </c>
      <c r="G52" s="14">
        <v>15</v>
      </c>
      <c r="H52" s="68">
        <f t="shared" si="42"/>
        <v>1</v>
      </c>
      <c r="I52" s="141">
        <v>0</v>
      </c>
      <c r="J52" s="68">
        <f t="shared" si="43"/>
        <v>0</v>
      </c>
      <c r="K52" s="14">
        <v>0</v>
      </c>
      <c r="L52" s="68">
        <f t="shared" si="44"/>
        <v>0</v>
      </c>
      <c r="M52" s="14">
        <v>0</v>
      </c>
      <c r="N52" s="68">
        <f t="shared" si="45"/>
        <v>0</v>
      </c>
      <c r="O52" s="66">
        <f t="shared" si="46"/>
        <v>15</v>
      </c>
      <c r="P52" s="68">
        <f t="shared" si="47"/>
        <v>1</v>
      </c>
    </row>
    <row r="53" spans="2:16" ht="36" customHeight="1" x14ac:dyDescent="0.25">
      <c r="B53" s="38">
        <v>44</v>
      </c>
      <c r="C53" s="105" t="s">
        <v>235</v>
      </c>
      <c r="D53" s="38">
        <v>55</v>
      </c>
      <c r="E53" s="38">
        <v>55</v>
      </c>
      <c r="F53" s="60">
        <f t="shared" si="0"/>
        <v>1</v>
      </c>
      <c r="G53" s="187">
        <v>27</v>
      </c>
      <c r="H53" s="61">
        <f t="shared" si="42"/>
        <v>0.49090909090909091</v>
      </c>
      <c r="I53" s="187">
        <v>17</v>
      </c>
      <c r="J53" s="61">
        <f t="shared" si="43"/>
        <v>0.30909090909090908</v>
      </c>
      <c r="K53" s="187">
        <v>10</v>
      </c>
      <c r="L53" s="61">
        <f t="shared" si="44"/>
        <v>0.18181818181818182</v>
      </c>
      <c r="M53" s="187">
        <v>1</v>
      </c>
      <c r="N53" s="61">
        <f t="shared" si="45"/>
        <v>1.8181818181818181E-2</v>
      </c>
      <c r="O53" s="38">
        <f t="shared" si="46"/>
        <v>44</v>
      </c>
      <c r="P53" s="61">
        <f t="shared" si="47"/>
        <v>0.8</v>
      </c>
    </row>
    <row r="54" spans="2:16" ht="36" customHeight="1" x14ac:dyDescent="0.25">
      <c r="B54" s="39">
        <v>45</v>
      </c>
      <c r="C54" s="41" t="s">
        <v>72</v>
      </c>
      <c r="D54" s="39">
        <v>55</v>
      </c>
      <c r="E54" s="39">
        <v>55</v>
      </c>
      <c r="F54" s="51">
        <f t="shared" si="0"/>
        <v>1</v>
      </c>
      <c r="G54" s="2">
        <v>27</v>
      </c>
      <c r="H54" s="52">
        <f t="shared" si="42"/>
        <v>0.49090909090909091</v>
      </c>
      <c r="I54" s="2">
        <v>17</v>
      </c>
      <c r="J54" s="52">
        <f t="shared" si="43"/>
        <v>0.30909090909090908</v>
      </c>
      <c r="K54" s="2">
        <v>10</v>
      </c>
      <c r="L54" s="52">
        <f t="shared" si="44"/>
        <v>0.18181818181818182</v>
      </c>
      <c r="M54" s="2">
        <v>1</v>
      </c>
      <c r="N54" s="52">
        <f t="shared" si="45"/>
        <v>1.8181818181818181E-2</v>
      </c>
      <c r="O54" s="39">
        <f t="shared" si="46"/>
        <v>44</v>
      </c>
      <c r="P54" s="52">
        <f t="shared" si="47"/>
        <v>0.8</v>
      </c>
    </row>
    <row r="55" spans="2:16" ht="48.75" customHeight="1" x14ac:dyDescent="0.25">
      <c r="B55" s="39">
        <v>46</v>
      </c>
      <c r="C55" s="41" t="s">
        <v>83</v>
      </c>
      <c r="D55" s="39">
        <v>55</v>
      </c>
      <c r="E55" s="39">
        <v>55</v>
      </c>
      <c r="F55" s="51">
        <f t="shared" si="0"/>
        <v>1</v>
      </c>
      <c r="G55" s="2">
        <v>30</v>
      </c>
      <c r="H55" s="52">
        <f t="shared" si="42"/>
        <v>0.54545454545454541</v>
      </c>
      <c r="I55" s="2">
        <v>15</v>
      </c>
      <c r="J55" s="52">
        <f t="shared" si="43"/>
        <v>0.27272727272727271</v>
      </c>
      <c r="K55" s="2">
        <v>6</v>
      </c>
      <c r="L55" s="52">
        <f t="shared" si="44"/>
        <v>0.10909090909090909</v>
      </c>
      <c r="M55" s="2">
        <v>4</v>
      </c>
      <c r="N55" s="52">
        <f t="shared" si="45"/>
        <v>7.2727272727272724E-2</v>
      </c>
      <c r="O55" s="39">
        <f t="shared" si="46"/>
        <v>45</v>
      </c>
      <c r="P55" s="52">
        <f t="shared" si="47"/>
        <v>0.81818181818181823</v>
      </c>
    </row>
    <row r="56" spans="2:16" ht="52.5" customHeight="1" x14ac:dyDescent="0.25">
      <c r="B56" s="39">
        <v>47</v>
      </c>
      <c r="C56" s="41" t="s">
        <v>59</v>
      </c>
      <c r="D56" s="39">
        <v>55</v>
      </c>
      <c r="E56" s="39">
        <v>55</v>
      </c>
      <c r="F56" s="51">
        <f t="shared" si="0"/>
        <v>1</v>
      </c>
      <c r="G56" s="2">
        <v>30</v>
      </c>
      <c r="H56" s="52">
        <f t="shared" si="42"/>
        <v>0.54545454545454541</v>
      </c>
      <c r="I56" s="2">
        <v>19</v>
      </c>
      <c r="J56" s="52">
        <f t="shared" si="43"/>
        <v>0.34545454545454546</v>
      </c>
      <c r="K56" s="2">
        <v>4</v>
      </c>
      <c r="L56" s="52">
        <f t="shared" si="44"/>
        <v>7.2727272727272724E-2</v>
      </c>
      <c r="M56" s="2">
        <v>2</v>
      </c>
      <c r="N56" s="52">
        <f t="shared" si="45"/>
        <v>3.6363636363636362E-2</v>
      </c>
      <c r="O56" s="39">
        <f t="shared" si="46"/>
        <v>49</v>
      </c>
      <c r="P56" s="52">
        <f t="shared" si="47"/>
        <v>0.89090909090909087</v>
      </c>
    </row>
    <row r="57" spans="2:16" ht="15.75" customHeight="1" x14ac:dyDescent="0.25">
      <c r="B57" s="39">
        <v>48</v>
      </c>
      <c r="C57" s="41" t="s">
        <v>101</v>
      </c>
      <c r="D57" s="39">
        <v>55</v>
      </c>
      <c r="E57" s="39">
        <v>55</v>
      </c>
      <c r="F57" s="51">
        <f t="shared" si="0"/>
        <v>1</v>
      </c>
      <c r="G57" s="2">
        <v>30</v>
      </c>
      <c r="H57" s="52">
        <f t="shared" si="42"/>
        <v>0.54545454545454541</v>
      </c>
      <c r="I57" s="2">
        <v>19</v>
      </c>
      <c r="J57" s="52">
        <f t="shared" si="43"/>
        <v>0.34545454545454546</v>
      </c>
      <c r="K57" s="2">
        <v>4</v>
      </c>
      <c r="L57" s="52">
        <f t="shared" si="44"/>
        <v>7.2727272727272724E-2</v>
      </c>
      <c r="M57" s="2">
        <v>2</v>
      </c>
      <c r="N57" s="52">
        <f t="shared" si="45"/>
        <v>3.6363636363636362E-2</v>
      </c>
      <c r="O57" s="39">
        <f t="shared" si="46"/>
        <v>49</v>
      </c>
      <c r="P57" s="52">
        <f t="shared" si="47"/>
        <v>0.89090909090909087</v>
      </c>
    </row>
    <row r="58" spans="2:16" ht="15.75" customHeight="1" x14ac:dyDescent="0.25">
      <c r="B58" s="39">
        <v>49</v>
      </c>
      <c r="C58" s="41" t="s">
        <v>70</v>
      </c>
      <c r="D58" s="39">
        <v>55</v>
      </c>
      <c r="E58" s="39">
        <v>55</v>
      </c>
      <c r="F58" s="51">
        <f t="shared" si="0"/>
        <v>1</v>
      </c>
      <c r="G58" s="2">
        <v>25</v>
      </c>
      <c r="H58" s="52">
        <f t="shared" si="42"/>
        <v>0.45454545454545453</v>
      </c>
      <c r="I58" s="2">
        <v>19</v>
      </c>
      <c r="J58" s="52">
        <f t="shared" si="43"/>
        <v>0.34545454545454546</v>
      </c>
      <c r="K58" s="2">
        <v>10</v>
      </c>
      <c r="L58" s="52">
        <f t="shared" si="44"/>
        <v>0.18181818181818182</v>
      </c>
      <c r="M58" s="2">
        <v>1</v>
      </c>
      <c r="N58" s="52">
        <f t="shared" si="45"/>
        <v>1.8181818181818181E-2</v>
      </c>
      <c r="O58" s="39">
        <f t="shared" si="46"/>
        <v>44</v>
      </c>
      <c r="P58" s="52">
        <f t="shared" si="47"/>
        <v>0.8</v>
      </c>
    </row>
    <row r="59" spans="2:16" ht="15.75" customHeight="1" x14ac:dyDescent="0.25">
      <c r="B59" s="39">
        <v>50</v>
      </c>
      <c r="C59" s="41" t="s">
        <v>28</v>
      </c>
      <c r="D59" s="39">
        <v>55</v>
      </c>
      <c r="E59" s="39">
        <v>55</v>
      </c>
      <c r="F59" s="51">
        <f t="shared" si="0"/>
        <v>1</v>
      </c>
      <c r="G59" s="2">
        <v>22</v>
      </c>
      <c r="H59" s="52">
        <f t="shared" si="42"/>
        <v>0.4</v>
      </c>
      <c r="I59" s="2">
        <v>19</v>
      </c>
      <c r="J59" s="52">
        <f t="shared" si="43"/>
        <v>0.34545454545454546</v>
      </c>
      <c r="K59" s="2">
        <v>13</v>
      </c>
      <c r="L59" s="52">
        <f t="shared" si="44"/>
        <v>0.23636363636363636</v>
      </c>
      <c r="M59" s="2">
        <v>1</v>
      </c>
      <c r="N59" s="52">
        <f t="shared" si="45"/>
        <v>1.8181818181818181E-2</v>
      </c>
      <c r="O59" s="39">
        <f t="shared" si="46"/>
        <v>41</v>
      </c>
      <c r="P59" s="52">
        <f t="shared" si="47"/>
        <v>0.74545454545454548</v>
      </c>
    </row>
    <row r="60" spans="2:16" ht="36.75" customHeight="1" x14ac:dyDescent="0.25">
      <c r="B60" s="39">
        <v>51</v>
      </c>
      <c r="C60" s="41" t="s">
        <v>232</v>
      </c>
      <c r="D60" s="39">
        <v>55</v>
      </c>
      <c r="E60" s="39">
        <v>55</v>
      </c>
      <c r="F60" s="51">
        <f t="shared" si="0"/>
        <v>1</v>
      </c>
      <c r="G60" s="2">
        <v>25</v>
      </c>
      <c r="H60" s="52">
        <f t="shared" si="42"/>
        <v>0.45454545454545453</v>
      </c>
      <c r="I60" s="2">
        <v>10</v>
      </c>
      <c r="J60" s="52">
        <f t="shared" si="43"/>
        <v>0.18181818181818182</v>
      </c>
      <c r="K60" s="2">
        <v>16</v>
      </c>
      <c r="L60" s="52">
        <f t="shared" si="44"/>
        <v>0.29090909090909089</v>
      </c>
      <c r="M60" s="2">
        <v>4</v>
      </c>
      <c r="N60" s="52">
        <f t="shared" si="45"/>
        <v>7.2727272727272724E-2</v>
      </c>
      <c r="O60" s="39">
        <f t="shared" si="46"/>
        <v>35</v>
      </c>
      <c r="P60" s="52">
        <f t="shared" si="47"/>
        <v>0.63636363636363635</v>
      </c>
    </row>
    <row r="61" spans="2:16" ht="15.75" customHeight="1" thickBot="1" x14ac:dyDescent="0.3">
      <c r="B61" s="65">
        <v>52</v>
      </c>
      <c r="C61" s="129" t="s">
        <v>17</v>
      </c>
      <c r="D61" s="66">
        <v>55</v>
      </c>
      <c r="E61" s="66">
        <v>55</v>
      </c>
      <c r="F61" s="67">
        <f t="shared" si="0"/>
        <v>1</v>
      </c>
      <c r="G61" s="14">
        <v>48</v>
      </c>
      <c r="H61" s="68">
        <f t="shared" si="42"/>
        <v>0.87272727272727268</v>
      </c>
      <c r="I61" s="14">
        <v>0</v>
      </c>
      <c r="J61" s="68">
        <f t="shared" si="43"/>
        <v>0</v>
      </c>
      <c r="K61" s="14">
        <v>0</v>
      </c>
      <c r="L61" s="68">
        <f t="shared" si="44"/>
        <v>0</v>
      </c>
      <c r="M61" s="14">
        <v>7</v>
      </c>
      <c r="N61" s="68">
        <f t="shared" si="45"/>
        <v>0.12727272727272726</v>
      </c>
      <c r="O61" s="66">
        <f t="shared" si="46"/>
        <v>48</v>
      </c>
      <c r="P61" s="68">
        <f t="shared" si="47"/>
        <v>0.87272727272727268</v>
      </c>
    </row>
    <row r="62" spans="2:16" ht="16.5" thickBot="1" x14ac:dyDescent="0.3">
      <c r="B62" s="250" t="s">
        <v>13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2:16" ht="15.75" x14ac:dyDescent="0.25">
      <c r="B63" s="6">
        <v>1</v>
      </c>
      <c r="C63" s="131" t="s">
        <v>84</v>
      </c>
      <c r="D63" s="7">
        <v>52</v>
      </c>
      <c r="E63" s="7">
        <v>52</v>
      </c>
      <c r="F63" s="8">
        <f>E63/D63</f>
        <v>1</v>
      </c>
      <c r="G63" s="7">
        <v>37</v>
      </c>
      <c r="H63" s="9">
        <f>G63/D63</f>
        <v>0.71153846153846156</v>
      </c>
      <c r="I63" s="7">
        <v>11</v>
      </c>
      <c r="J63" s="9">
        <f>I63/D63</f>
        <v>0.21153846153846154</v>
      </c>
      <c r="K63" s="7">
        <v>4</v>
      </c>
      <c r="L63" s="9">
        <f>K63/D63</f>
        <v>7.6923076923076927E-2</v>
      </c>
      <c r="M63" s="7">
        <v>0</v>
      </c>
      <c r="N63" s="9">
        <f>M63/D63</f>
        <v>0</v>
      </c>
      <c r="O63" s="46">
        <f t="shared" si="46"/>
        <v>48</v>
      </c>
      <c r="P63" s="10">
        <f>O63/D63</f>
        <v>0.92307692307692313</v>
      </c>
    </row>
    <row r="64" spans="2:16" ht="15.75" x14ac:dyDescent="0.25">
      <c r="B64" s="11">
        <v>2</v>
      </c>
      <c r="C64" s="130" t="s">
        <v>28</v>
      </c>
      <c r="D64" s="2">
        <v>52</v>
      </c>
      <c r="E64" s="2">
        <v>52</v>
      </c>
      <c r="F64" s="4">
        <f t="shared" ref="F64:F107" si="48">E64/D64</f>
        <v>1</v>
      </c>
      <c r="G64" s="2">
        <v>25</v>
      </c>
      <c r="H64" s="3">
        <f t="shared" ref="H64:H107" si="49">G64/D64</f>
        <v>0.48076923076923078</v>
      </c>
      <c r="I64" s="2">
        <v>19</v>
      </c>
      <c r="J64" s="3">
        <f t="shared" ref="J64:J107" si="50">I64/D64</f>
        <v>0.36538461538461536</v>
      </c>
      <c r="K64" s="2">
        <v>7</v>
      </c>
      <c r="L64" s="3">
        <f t="shared" ref="L64:L107" si="51">K64/D64</f>
        <v>0.13461538461538461</v>
      </c>
      <c r="M64" s="2">
        <v>1</v>
      </c>
      <c r="N64" s="3">
        <f t="shared" ref="N64:N107" si="52">M64/D64</f>
        <v>1.9230769230769232E-2</v>
      </c>
      <c r="O64" s="39">
        <f t="shared" si="46"/>
        <v>44</v>
      </c>
      <c r="P64" s="12">
        <f t="shared" ref="P64:P107" si="53">O64/D64</f>
        <v>0.84615384615384615</v>
      </c>
    </row>
    <row r="65" spans="2:16" ht="15.75" x14ac:dyDescent="0.25">
      <c r="B65" s="11">
        <v>3</v>
      </c>
      <c r="C65" s="41" t="s">
        <v>20</v>
      </c>
      <c r="D65" s="2">
        <v>52</v>
      </c>
      <c r="E65" s="2">
        <v>52</v>
      </c>
      <c r="F65" s="4">
        <f t="shared" si="48"/>
        <v>1</v>
      </c>
      <c r="G65" s="2">
        <v>40</v>
      </c>
      <c r="H65" s="3">
        <f t="shared" si="49"/>
        <v>0.76923076923076927</v>
      </c>
      <c r="I65" s="2">
        <v>8</v>
      </c>
      <c r="J65" s="3">
        <f t="shared" si="50"/>
        <v>0.15384615384615385</v>
      </c>
      <c r="K65" s="2">
        <v>4</v>
      </c>
      <c r="L65" s="3">
        <f t="shared" si="51"/>
        <v>7.6923076923076927E-2</v>
      </c>
      <c r="M65" s="2">
        <v>0</v>
      </c>
      <c r="N65" s="3">
        <f t="shared" si="52"/>
        <v>0</v>
      </c>
      <c r="O65" s="39">
        <f t="shared" si="46"/>
        <v>48</v>
      </c>
      <c r="P65" s="12">
        <f t="shared" si="53"/>
        <v>0.92307692307692313</v>
      </c>
    </row>
    <row r="66" spans="2:16" ht="31.5" x14ac:dyDescent="0.25">
      <c r="B66" s="11">
        <v>4</v>
      </c>
      <c r="C66" s="41" t="s">
        <v>18</v>
      </c>
      <c r="D66" s="2">
        <v>52</v>
      </c>
      <c r="E66" s="2">
        <v>52</v>
      </c>
      <c r="F66" s="4">
        <f t="shared" si="48"/>
        <v>1</v>
      </c>
      <c r="G66" s="2">
        <v>37</v>
      </c>
      <c r="H66" s="3">
        <f t="shared" si="49"/>
        <v>0.71153846153846156</v>
      </c>
      <c r="I66" s="2">
        <v>10</v>
      </c>
      <c r="J66" s="3">
        <f t="shared" si="50"/>
        <v>0.19230769230769232</v>
      </c>
      <c r="K66" s="2">
        <v>5</v>
      </c>
      <c r="L66" s="3">
        <f t="shared" si="51"/>
        <v>9.6153846153846159E-2</v>
      </c>
      <c r="M66" s="2">
        <v>0</v>
      </c>
      <c r="N66" s="3">
        <f t="shared" si="52"/>
        <v>0</v>
      </c>
      <c r="O66" s="39">
        <f t="shared" si="46"/>
        <v>47</v>
      </c>
      <c r="P66" s="12">
        <f t="shared" si="53"/>
        <v>0.90384615384615385</v>
      </c>
    </row>
    <row r="67" spans="2:16" ht="15.75" x14ac:dyDescent="0.25">
      <c r="B67" s="11">
        <v>5</v>
      </c>
      <c r="C67" s="130" t="s">
        <v>17</v>
      </c>
      <c r="D67" s="2">
        <v>52</v>
      </c>
      <c r="E67" s="2">
        <v>52</v>
      </c>
      <c r="F67" s="4">
        <f t="shared" si="48"/>
        <v>1</v>
      </c>
      <c r="G67" s="2">
        <v>44</v>
      </c>
      <c r="H67" s="3">
        <f t="shared" si="49"/>
        <v>0.84615384615384615</v>
      </c>
      <c r="I67" s="2">
        <v>7</v>
      </c>
      <c r="J67" s="3">
        <f t="shared" si="50"/>
        <v>0.13461538461538461</v>
      </c>
      <c r="K67" s="2">
        <v>0</v>
      </c>
      <c r="L67" s="3">
        <f t="shared" si="51"/>
        <v>0</v>
      </c>
      <c r="M67" s="2">
        <v>1</v>
      </c>
      <c r="N67" s="3">
        <f t="shared" si="52"/>
        <v>1.9230769230769232E-2</v>
      </c>
      <c r="O67" s="39">
        <f t="shared" si="46"/>
        <v>51</v>
      </c>
      <c r="P67" s="12">
        <f t="shared" si="53"/>
        <v>0.98076923076923073</v>
      </c>
    </row>
    <row r="68" spans="2:16" ht="15.75" x14ac:dyDescent="0.25">
      <c r="B68" s="11">
        <v>6</v>
      </c>
      <c r="C68" s="41" t="s">
        <v>29</v>
      </c>
      <c r="D68" s="2">
        <v>52</v>
      </c>
      <c r="E68" s="2">
        <v>52</v>
      </c>
      <c r="F68" s="4">
        <f t="shared" si="48"/>
        <v>1</v>
      </c>
      <c r="G68" s="2">
        <v>23</v>
      </c>
      <c r="H68" s="3">
        <f t="shared" si="49"/>
        <v>0.44230769230769229</v>
      </c>
      <c r="I68" s="2">
        <v>16</v>
      </c>
      <c r="J68" s="3">
        <f t="shared" si="50"/>
        <v>0.30769230769230771</v>
      </c>
      <c r="K68" s="2">
        <v>13</v>
      </c>
      <c r="L68" s="3">
        <f t="shared" si="51"/>
        <v>0.25</v>
      </c>
      <c r="M68" s="2">
        <v>0</v>
      </c>
      <c r="N68" s="3">
        <f t="shared" si="52"/>
        <v>0</v>
      </c>
      <c r="O68" s="39">
        <f t="shared" si="46"/>
        <v>39</v>
      </c>
      <c r="P68" s="12">
        <f t="shared" si="53"/>
        <v>0.75</v>
      </c>
    </row>
    <row r="69" spans="2:16" ht="15.75" x14ac:dyDescent="0.25">
      <c r="B69" s="11">
        <v>7</v>
      </c>
      <c r="C69" s="41" t="s">
        <v>24</v>
      </c>
      <c r="D69" s="2">
        <v>52</v>
      </c>
      <c r="E69" s="2">
        <v>52</v>
      </c>
      <c r="F69" s="4">
        <f t="shared" si="48"/>
        <v>1</v>
      </c>
      <c r="G69" s="2">
        <v>25</v>
      </c>
      <c r="H69" s="3">
        <f t="shared" si="49"/>
        <v>0.48076923076923078</v>
      </c>
      <c r="I69" s="2">
        <v>14</v>
      </c>
      <c r="J69" s="3">
        <f t="shared" si="50"/>
        <v>0.26923076923076922</v>
      </c>
      <c r="K69" s="2">
        <v>13</v>
      </c>
      <c r="L69" s="3">
        <f t="shared" si="51"/>
        <v>0.25</v>
      </c>
      <c r="M69" s="2">
        <v>0</v>
      </c>
      <c r="N69" s="3">
        <f t="shared" si="52"/>
        <v>0</v>
      </c>
      <c r="O69" s="39">
        <f t="shared" si="46"/>
        <v>39</v>
      </c>
      <c r="P69" s="12">
        <f t="shared" si="53"/>
        <v>0.75</v>
      </c>
    </row>
    <row r="70" spans="2:16" ht="15.75" x14ac:dyDescent="0.25">
      <c r="B70" s="11">
        <v>8</v>
      </c>
      <c r="C70" s="130" t="s">
        <v>89</v>
      </c>
      <c r="D70" s="2">
        <v>52</v>
      </c>
      <c r="E70" s="2">
        <v>52</v>
      </c>
      <c r="F70" s="4">
        <f t="shared" si="48"/>
        <v>1</v>
      </c>
      <c r="G70" s="2">
        <v>33</v>
      </c>
      <c r="H70" s="3">
        <f t="shared" si="49"/>
        <v>0.63461538461538458</v>
      </c>
      <c r="I70" s="2">
        <v>15</v>
      </c>
      <c r="J70" s="3">
        <f t="shared" si="50"/>
        <v>0.28846153846153844</v>
      </c>
      <c r="K70" s="2">
        <v>4</v>
      </c>
      <c r="L70" s="3">
        <f t="shared" si="51"/>
        <v>7.6923076923076927E-2</v>
      </c>
      <c r="M70" s="2">
        <v>0</v>
      </c>
      <c r="N70" s="3">
        <f t="shared" si="52"/>
        <v>0</v>
      </c>
      <c r="O70" s="39">
        <f t="shared" si="46"/>
        <v>48</v>
      </c>
      <c r="P70" s="12">
        <f t="shared" si="53"/>
        <v>0.92307692307692313</v>
      </c>
    </row>
    <row r="71" spans="2:16" ht="15.75" x14ac:dyDescent="0.25">
      <c r="B71" s="11">
        <v>9</v>
      </c>
      <c r="C71" s="130" t="s">
        <v>31</v>
      </c>
      <c r="D71" s="2">
        <v>52</v>
      </c>
      <c r="E71" s="2">
        <v>52</v>
      </c>
      <c r="F71" s="4">
        <f t="shared" si="48"/>
        <v>1</v>
      </c>
      <c r="G71" s="2">
        <v>27</v>
      </c>
      <c r="H71" s="3">
        <f t="shared" si="49"/>
        <v>0.51923076923076927</v>
      </c>
      <c r="I71" s="2">
        <v>14</v>
      </c>
      <c r="J71" s="3">
        <f t="shared" si="50"/>
        <v>0.26923076923076922</v>
      </c>
      <c r="K71" s="2">
        <v>10</v>
      </c>
      <c r="L71" s="3">
        <f t="shared" si="51"/>
        <v>0.19230769230769232</v>
      </c>
      <c r="M71" s="2">
        <v>1</v>
      </c>
      <c r="N71" s="3">
        <f t="shared" si="52"/>
        <v>1.9230769230769232E-2</v>
      </c>
      <c r="O71" s="39">
        <f t="shared" si="46"/>
        <v>41</v>
      </c>
      <c r="P71" s="12">
        <f t="shared" si="53"/>
        <v>0.78846153846153844</v>
      </c>
    </row>
    <row r="72" spans="2:16" ht="15.75" x14ac:dyDescent="0.25">
      <c r="B72" s="11">
        <v>10</v>
      </c>
      <c r="C72" s="130" t="s">
        <v>90</v>
      </c>
      <c r="D72" s="2">
        <v>52</v>
      </c>
      <c r="E72" s="2">
        <v>52</v>
      </c>
      <c r="F72" s="4">
        <f t="shared" si="48"/>
        <v>1</v>
      </c>
      <c r="G72" s="2">
        <v>33</v>
      </c>
      <c r="H72" s="3">
        <f t="shared" si="49"/>
        <v>0.63461538461538458</v>
      </c>
      <c r="I72" s="2">
        <v>15</v>
      </c>
      <c r="J72" s="3">
        <f t="shared" si="50"/>
        <v>0.28846153846153844</v>
      </c>
      <c r="K72" s="2">
        <v>4</v>
      </c>
      <c r="L72" s="3">
        <f t="shared" si="51"/>
        <v>7.6923076923076927E-2</v>
      </c>
      <c r="M72" s="2">
        <v>0</v>
      </c>
      <c r="N72" s="3">
        <f t="shared" si="52"/>
        <v>0</v>
      </c>
      <c r="O72" s="39">
        <f t="shared" si="46"/>
        <v>48</v>
      </c>
      <c r="P72" s="12">
        <f t="shared" si="53"/>
        <v>0.92307692307692313</v>
      </c>
    </row>
    <row r="73" spans="2:16" ht="16.5" thickBot="1" x14ac:dyDescent="0.3">
      <c r="B73" s="13">
        <v>11</v>
      </c>
      <c r="C73" s="132" t="s">
        <v>38</v>
      </c>
      <c r="D73" s="14">
        <v>52</v>
      </c>
      <c r="E73" s="14">
        <v>52</v>
      </c>
      <c r="F73" s="15">
        <f t="shared" si="48"/>
        <v>1</v>
      </c>
      <c r="G73" s="14">
        <v>26</v>
      </c>
      <c r="H73" s="16">
        <f t="shared" si="49"/>
        <v>0.5</v>
      </c>
      <c r="I73" s="14">
        <v>15</v>
      </c>
      <c r="J73" s="16">
        <f t="shared" si="50"/>
        <v>0.28846153846153844</v>
      </c>
      <c r="K73" s="14">
        <v>8</v>
      </c>
      <c r="L73" s="16">
        <f t="shared" si="51"/>
        <v>0.15384615384615385</v>
      </c>
      <c r="M73" s="14">
        <v>3</v>
      </c>
      <c r="N73" s="16">
        <f t="shared" si="52"/>
        <v>5.7692307692307696E-2</v>
      </c>
      <c r="O73" s="66">
        <f t="shared" si="46"/>
        <v>41</v>
      </c>
      <c r="P73" s="17">
        <f t="shared" si="53"/>
        <v>0.78846153846153844</v>
      </c>
    </row>
    <row r="74" spans="2:16" ht="31.5" x14ac:dyDescent="0.25">
      <c r="B74" s="18">
        <v>12</v>
      </c>
      <c r="C74" s="105" t="s">
        <v>69</v>
      </c>
      <c r="D74" s="187">
        <v>15</v>
      </c>
      <c r="E74" s="187">
        <v>15</v>
      </c>
      <c r="F74" s="189">
        <f t="shared" si="48"/>
        <v>1</v>
      </c>
      <c r="G74" s="187">
        <v>9</v>
      </c>
      <c r="H74" s="191">
        <f t="shared" si="49"/>
        <v>0.6</v>
      </c>
      <c r="I74" s="187">
        <v>3</v>
      </c>
      <c r="J74" s="191">
        <f t="shared" si="50"/>
        <v>0.2</v>
      </c>
      <c r="K74" s="187">
        <v>3</v>
      </c>
      <c r="L74" s="191">
        <f t="shared" si="51"/>
        <v>0.2</v>
      </c>
      <c r="M74" s="187">
        <v>0</v>
      </c>
      <c r="N74" s="191">
        <f t="shared" si="52"/>
        <v>0</v>
      </c>
      <c r="O74" s="38">
        <f t="shared" si="46"/>
        <v>12</v>
      </c>
      <c r="P74" s="197">
        <f t="shared" si="53"/>
        <v>0.8</v>
      </c>
    </row>
    <row r="75" spans="2:16" ht="63" x14ac:dyDescent="0.25">
      <c r="B75" s="11">
        <v>13</v>
      </c>
      <c r="C75" s="41" t="s">
        <v>66</v>
      </c>
      <c r="D75" s="2">
        <v>15</v>
      </c>
      <c r="E75" s="2">
        <v>15</v>
      </c>
      <c r="F75" s="4">
        <f t="shared" si="48"/>
        <v>1</v>
      </c>
      <c r="G75" s="2">
        <v>7</v>
      </c>
      <c r="H75" s="3">
        <f t="shared" si="49"/>
        <v>0.46666666666666667</v>
      </c>
      <c r="I75" s="2">
        <v>8</v>
      </c>
      <c r="J75" s="3">
        <f t="shared" si="50"/>
        <v>0.53333333333333333</v>
      </c>
      <c r="K75" s="2">
        <v>0</v>
      </c>
      <c r="L75" s="3">
        <f t="shared" si="51"/>
        <v>0</v>
      </c>
      <c r="M75" s="2">
        <v>0</v>
      </c>
      <c r="N75" s="3">
        <f t="shared" si="52"/>
        <v>0</v>
      </c>
      <c r="O75" s="38">
        <f t="shared" si="46"/>
        <v>15</v>
      </c>
      <c r="P75" s="12">
        <f t="shared" si="53"/>
        <v>1</v>
      </c>
    </row>
    <row r="76" spans="2:16" ht="63" x14ac:dyDescent="0.25">
      <c r="B76" s="11">
        <v>14</v>
      </c>
      <c r="C76" s="41" t="s">
        <v>81</v>
      </c>
      <c r="D76" s="2">
        <v>15</v>
      </c>
      <c r="E76" s="2">
        <v>15</v>
      </c>
      <c r="F76" s="4">
        <f t="shared" si="48"/>
        <v>1</v>
      </c>
      <c r="G76" s="2">
        <v>11</v>
      </c>
      <c r="H76" s="3">
        <f t="shared" si="49"/>
        <v>0.73333333333333328</v>
      </c>
      <c r="I76" s="2">
        <v>4</v>
      </c>
      <c r="J76" s="3">
        <f t="shared" si="50"/>
        <v>0.26666666666666666</v>
      </c>
      <c r="K76" s="2">
        <v>0</v>
      </c>
      <c r="L76" s="3">
        <f t="shared" si="51"/>
        <v>0</v>
      </c>
      <c r="M76" s="2">
        <v>0</v>
      </c>
      <c r="N76" s="3">
        <f t="shared" si="52"/>
        <v>0</v>
      </c>
      <c r="O76" s="39">
        <f t="shared" si="46"/>
        <v>15</v>
      </c>
      <c r="P76" s="12">
        <f t="shared" si="53"/>
        <v>1</v>
      </c>
    </row>
    <row r="77" spans="2:16" ht="49.5" customHeight="1" x14ac:dyDescent="0.25">
      <c r="B77" s="11">
        <v>15</v>
      </c>
      <c r="C77" s="41" t="s">
        <v>65</v>
      </c>
      <c r="D77" s="2">
        <v>15</v>
      </c>
      <c r="E77" s="2">
        <v>15</v>
      </c>
      <c r="F77" s="4">
        <f t="shared" si="48"/>
        <v>1</v>
      </c>
      <c r="G77" s="2">
        <v>15</v>
      </c>
      <c r="H77" s="3">
        <f t="shared" si="49"/>
        <v>1</v>
      </c>
      <c r="I77" s="2">
        <v>0</v>
      </c>
      <c r="J77" s="3">
        <f t="shared" si="50"/>
        <v>0</v>
      </c>
      <c r="K77" s="2">
        <v>0</v>
      </c>
      <c r="L77" s="3">
        <f t="shared" si="51"/>
        <v>0</v>
      </c>
      <c r="M77" s="2">
        <v>0</v>
      </c>
      <c r="N77" s="3">
        <f t="shared" si="52"/>
        <v>0</v>
      </c>
      <c r="O77" s="39">
        <f t="shared" si="46"/>
        <v>15</v>
      </c>
      <c r="P77" s="12">
        <f t="shared" si="53"/>
        <v>1</v>
      </c>
    </row>
    <row r="78" spans="2:16" ht="47.25" customHeight="1" x14ac:dyDescent="0.25">
      <c r="B78" s="11">
        <v>16</v>
      </c>
      <c r="C78" s="41" t="s">
        <v>68</v>
      </c>
      <c r="D78" s="2">
        <v>15</v>
      </c>
      <c r="E78" s="2">
        <v>15</v>
      </c>
      <c r="F78" s="4">
        <f t="shared" si="48"/>
        <v>1</v>
      </c>
      <c r="G78" s="2">
        <v>7</v>
      </c>
      <c r="H78" s="3">
        <f t="shared" ref="H78" si="54">G78/D78</f>
        <v>0.46666666666666667</v>
      </c>
      <c r="I78" s="2">
        <v>8</v>
      </c>
      <c r="J78" s="3">
        <f t="shared" ref="J78" si="55">I78/D78</f>
        <v>0.53333333333333333</v>
      </c>
      <c r="K78" s="2">
        <v>0</v>
      </c>
      <c r="L78" s="3">
        <f t="shared" ref="L78" si="56">K78/D78</f>
        <v>0</v>
      </c>
      <c r="M78" s="2">
        <v>0</v>
      </c>
      <c r="N78" s="3">
        <f t="shared" ref="N78" si="57">M78/D78</f>
        <v>0</v>
      </c>
      <c r="O78" s="39">
        <f t="shared" si="46"/>
        <v>15</v>
      </c>
      <c r="P78" s="12">
        <f t="shared" ref="P78" si="58">O78/D78</f>
        <v>1</v>
      </c>
    </row>
    <row r="79" spans="2:16" ht="15.75" customHeight="1" x14ac:dyDescent="0.25">
      <c r="B79" s="11">
        <v>17</v>
      </c>
      <c r="C79" s="41" t="s">
        <v>32</v>
      </c>
      <c r="D79" s="2">
        <v>15</v>
      </c>
      <c r="E79" s="2">
        <v>15</v>
      </c>
      <c r="F79" s="4">
        <f t="shared" si="48"/>
        <v>1</v>
      </c>
      <c r="G79" s="2">
        <v>6</v>
      </c>
      <c r="H79" s="3">
        <f t="shared" si="49"/>
        <v>0.4</v>
      </c>
      <c r="I79" s="2">
        <v>9</v>
      </c>
      <c r="J79" s="3">
        <f t="shared" si="50"/>
        <v>0.6</v>
      </c>
      <c r="K79" s="2">
        <v>0</v>
      </c>
      <c r="L79" s="3">
        <f t="shared" si="51"/>
        <v>0</v>
      </c>
      <c r="M79" s="2">
        <v>0</v>
      </c>
      <c r="N79" s="3">
        <f t="shared" si="52"/>
        <v>0</v>
      </c>
      <c r="O79" s="39">
        <f t="shared" si="46"/>
        <v>15</v>
      </c>
      <c r="P79" s="12">
        <f t="shared" si="53"/>
        <v>1</v>
      </c>
    </row>
    <row r="80" spans="2:16" ht="47.25" x14ac:dyDescent="0.25">
      <c r="B80" s="11">
        <v>18</v>
      </c>
      <c r="C80" s="41" t="s">
        <v>63</v>
      </c>
      <c r="D80" s="2">
        <v>15</v>
      </c>
      <c r="E80" s="2">
        <v>15</v>
      </c>
      <c r="F80" s="4">
        <f t="shared" si="48"/>
        <v>1</v>
      </c>
      <c r="G80" s="2">
        <v>15</v>
      </c>
      <c r="H80" s="3">
        <f t="shared" ref="H80:H81" si="59">G80/D80</f>
        <v>1</v>
      </c>
      <c r="I80" s="2">
        <v>0</v>
      </c>
      <c r="J80" s="3">
        <f t="shared" ref="J80:J81" si="60">I80/D80</f>
        <v>0</v>
      </c>
      <c r="K80" s="2">
        <v>0</v>
      </c>
      <c r="L80" s="3">
        <f t="shared" ref="L80:L81" si="61">K80/D80</f>
        <v>0</v>
      </c>
      <c r="M80" s="2">
        <v>0</v>
      </c>
      <c r="N80" s="3">
        <f t="shared" ref="N80:N81" si="62">M80/D80</f>
        <v>0</v>
      </c>
      <c r="O80" s="39">
        <f t="shared" si="46"/>
        <v>15</v>
      </c>
      <c r="P80" s="12">
        <f t="shared" ref="P80:P81" si="63">O80/D80</f>
        <v>1</v>
      </c>
    </row>
    <row r="81" spans="2:16" ht="15.75" x14ac:dyDescent="0.25">
      <c r="B81" s="11">
        <v>19</v>
      </c>
      <c r="C81" s="41" t="s">
        <v>93</v>
      </c>
      <c r="D81" s="2">
        <v>15</v>
      </c>
      <c r="E81" s="2">
        <v>15</v>
      </c>
      <c r="F81" s="4">
        <f t="shared" si="48"/>
        <v>1</v>
      </c>
      <c r="G81" s="2">
        <v>15</v>
      </c>
      <c r="H81" s="3">
        <f t="shared" si="59"/>
        <v>1</v>
      </c>
      <c r="I81" s="2">
        <v>0</v>
      </c>
      <c r="J81" s="3">
        <f t="shared" si="60"/>
        <v>0</v>
      </c>
      <c r="K81" s="2">
        <v>0</v>
      </c>
      <c r="L81" s="3">
        <f t="shared" si="61"/>
        <v>0</v>
      </c>
      <c r="M81" s="2">
        <v>0</v>
      </c>
      <c r="N81" s="3">
        <f t="shared" si="62"/>
        <v>0</v>
      </c>
      <c r="O81" s="39">
        <f t="shared" si="46"/>
        <v>15</v>
      </c>
      <c r="P81" s="12">
        <f t="shared" si="63"/>
        <v>1</v>
      </c>
    </row>
    <row r="82" spans="2:16" ht="15.75" x14ac:dyDescent="0.25">
      <c r="B82" s="11">
        <v>20</v>
      </c>
      <c r="C82" s="41" t="s">
        <v>241</v>
      </c>
      <c r="D82" s="2">
        <v>15</v>
      </c>
      <c r="E82" s="2">
        <v>15</v>
      </c>
      <c r="F82" s="4">
        <f t="shared" si="48"/>
        <v>1</v>
      </c>
      <c r="G82" s="2">
        <v>7</v>
      </c>
      <c r="H82" s="3">
        <f t="shared" si="49"/>
        <v>0.46666666666666667</v>
      </c>
      <c r="I82" s="2">
        <v>8</v>
      </c>
      <c r="J82" s="3">
        <f t="shared" si="50"/>
        <v>0.53333333333333333</v>
      </c>
      <c r="K82" s="2">
        <v>0</v>
      </c>
      <c r="L82" s="3">
        <f t="shared" si="51"/>
        <v>0</v>
      </c>
      <c r="M82" s="2">
        <v>0</v>
      </c>
      <c r="N82" s="3">
        <f t="shared" si="52"/>
        <v>0</v>
      </c>
      <c r="O82" s="39">
        <f t="shared" si="46"/>
        <v>15</v>
      </c>
      <c r="P82" s="12">
        <f t="shared" si="53"/>
        <v>1</v>
      </c>
    </row>
    <row r="83" spans="2:16" ht="15.75" customHeight="1" x14ac:dyDescent="0.25">
      <c r="B83" s="11">
        <v>21</v>
      </c>
      <c r="C83" s="41" t="s">
        <v>28</v>
      </c>
      <c r="D83" s="2">
        <v>15</v>
      </c>
      <c r="E83" s="2">
        <v>15</v>
      </c>
      <c r="F83" s="4">
        <f t="shared" si="48"/>
        <v>1</v>
      </c>
      <c r="G83" s="2">
        <v>6</v>
      </c>
      <c r="H83" s="3">
        <f t="shared" si="49"/>
        <v>0.4</v>
      </c>
      <c r="I83" s="2">
        <v>9</v>
      </c>
      <c r="J83" s="3">
        <f t="shared" si="50"/>
        <v>0.6</v>
      </c>
      <c r="K83" s="2">
        <v>0</v>
      </c>
      <c r="L83" s="3">
        <f t="shared" si="51"/>
        <v>0</v>
      </c>
      <c r="M83" s="2">
        <v>0</v>
      </c>
      <c r="N83" s="3">
        <f t="shared" si="52"/>
        <v>0</v>
      </c>
      <c r="O83" s="39">
        <f t="shared" si="46"/>
        <v>15</v>
      </c>
      <c r="P83" s="12">
        <f t="shared" si="53"/>
        <v>1</v>
      </c>
    </row>
    <row r="84" spans="2:16" ht="42" customHeight="1" x14ac:dyDescent="0.25">
      <c r="B84" s="11">
        <v>22</v>
      </c>
      <c r="C84" s="125" t="s">
        <v>72</v>
      </c>
      <c r="D84" s="2">
        <v>15</v>
      </c>
      <c r="E84" s="2">
        <v>15</v>
      </c>
      <c r="F84" s="188">
        <f t="shared" si="48"/>
        <v>1</v>
      </c>
      <c r="G84" s="186">
        <v>4</v>
      </c>
      <c r="H84" s="190">
        <f t="shared" si="49"/>
        <v>0.26666666666666666</v>
      </c>
      <c r="I84" s="186">
        <v>8</v>
      </c>
      <c r="J84" s="190">
        <f t="shared" si="50"/>
        <v>0.53333333333333333</v>
      </c>
      <c r="K84" s="186">
        <v>3</v>
      </c>
      <c r="L84" s="190">
        <f t="shared" si="51"/>
        <v>0.2</v>
      </c>
      <c r="M84" s="186">
        <v>0</v>
      </c>
      <c r="N84" s="190">
        <f t="shared" si="52"/>
        <v>0</v>
      </c>
      <c r="O84" s="40">
        <f t="shared" si="46"/>
        <v>12</v>
      </c>
      <c r="P84" s="196">
        <f t="shared" si="53"/>
        <v>0.8</v>
      </c>
    </row>
    <row r="85" spans="2:16" ht="15.75" customHeight="1" x14ac:dyDescent="0.25">
      <c r="B85" s="11">
        <v>23</v>
      </c>
      <c r="C85" s="41" t="s">
        <v>17</v>
      </c>
      <c r="D85" s="2">
        <v>15</v>
      </c>
      <c r="E85" s="2">
        <v>15</v>
      </c>
      <c r="F85" s="188">
        <f t="shared" si="48"/>
        <v>1</v>
      </c>
      <c r="G85" s="2">
        <v>15</v>
      </c>
      <c r="H85" s="190">
        <f t="shared" si="49"/>
        <v>1</v>
      </c>
      <c r="I85" s="2">
        <v>0</v>
      </c>
      <c r="J85" s="190">
        <f t="shared" si="50"/>
        <v>0</v>
      </c>
      <c r="K85" s="2">
        <v>0</v>
      </c>
      <c r="L85" s="190">
        <f t="shared" si="51"/>
        <v>0</v>
      </c>
      <c r="M85" s="2">
        <v>0</v>
      </c>
      <c r="N85" s="190">
        <f t="shared" si="52"/>
        <v>0</v>
      </c>
      <c r="O85" s="40">
        <f t="shared" si="46"/>
        <v>15</v>
      </c>
      <c r="P85" s="196">
        <f t="shared" si="53"/>
        <v>1</v>
      </c>
    </row>
    <row r="86" spans="2:16" ht="37.5" customHeight="1" thickBot="1" x14ac:dyDescent="0.3">
      <c r="B86" s="14">
        <v>24</v>
      </c>
      <c r="C86" s="129" t="s">
        <v>56</v>
      </c>
      <c r="D86" s="14">
        <v>15</v>
      </c>
      <c r="E86" s="14">
        <v>15</v>
      </c>
      <c r="F86" s="15">
        <f t="shared" si="48"/>
        <v>1</v>
      </c>
      <c r="G86" s="14">
        <v>10</v>
      </c>
      <c r="H86" s="16">
        <f t="shared" si="49"/>
        <v>0.66666666666666663</v>
      </c>
      <c r="I86" s="14">
        <v>4</v>
      </c>
      <c r="J86" s="16">
        <f t="shared" si="50"/>
        <v>0.26666666666666666</v>
      </c>
      <c r="K86" s="14">
        <v>1</v>
      </c>
      <c r="L86" s="16">
        <f t="shared" si="51"/>
        <v>6.6666666666666666E-2</v>
      </c>
      <c r="M86" s="14">
        <v>0</v>
      </c>
      <c r="N86" s="16">
        <f t="shared" si="52"/>
        <v>0</v>
      </c>
      <c r="O86" s="66">
        <f t="shared" si="46"/>
        <v>14</v>
      </c>
      <c r="P86" s="17">
        <f t="shared" si="53"/>
        <v>0.93333333333333335</v>
      </c>
    </row>
    <row r="87" spans="2:16" ht="30" customHeight="1" x14ac:dyDescent="0.25">
      <c r="B87" s="18">
        <v>25</v>
      </c>
      <c r="C87" s="105" t="s">
        <v>69</v>
      </c>
      <c r="D87" s="187">
        <v>56</v>
      </c>
      <c r="E87" s="187">
        <v>56</v>
      </c>
      <c r="F87" s="193">
        <f t="shared" si="48"/>
        <v>1</v>
      </c>
      <c r="G87" s="187">
        <v>23</v>
      </c>
      <c r="H87" s="194">
        <f t="shared" si="49"/>
        <v>0.4107142857142857</v>
      </c>
      <c r="I87" s="187">
        <v>15</v>
      </c>
      <c r="J87" s="194">
        <f t="shared" si="50"/>
        <v>0.26785714285714285</v>
      </c>
      <c r="K87" s="187">
        <v>18</v>
      </c>
      <c r="L87" s="194">
        <f t="shared" si="51"/>
        <v>0.32142857142857145</v>
      </c>
      <c r="M87" s="187">
        <v>0</v>
      </c>
      <c r="N87" s="191">
        <f t="shared" si="52"/>
        <v>0</v>
      </c>
      <c r="O87" s="92">
        <f t="shared" si="46"/>
        <v>38</v>
      </c>
      <c r="P87" s="91">
        <f t="shared" si="53"/>
        <v>0.6785714285714286</v>
      </c>
    </row>
    <row r="88" spans="2:16" ht="47.25" customHeight="1" x14ac:dyDescent="0.25">
      <c r="B88" s="19">
        <v>26</v>
      </c>
      <c r="C88" s="41" t="s">
        <v>66</v>
      </c>
      <c r="D88" s="2">
        <v>56</v>
      </c>
      <c r="E88" s="2">
        <v>56</v>
      </c>
      <c r="F88" s="188">
        <f t="shared" si="48"/>
        <v>1</v>
      </c>
      <c r="G88" s="2">
        <v>29</v>
      </c>
      <c r="H88" s="190">
        <f t="shared" si="49"/>
        <v>0.5178571428571429</v>
      </c>
      <c r="I88" s="2">
        <v>9</v>
      </c>
      <c r="J88" s="190">
        <f t="shared" si="50"/>
        <v>0.16071428571428573</v>
      </c>
      <c r="K88" s="2">
        <v>9</v>
      </c>
      <c r="L88" s="190">
        <f t="shared" si="51"/>
        <v>0.16071428571428573</v>
      </c>
      <c r="M88" s="2">
        <v>9</v>
      </c>
      <c r="N88" s="3">
        <f t="shared" si="52"/>
        <v>0.16071428571428573</v>
      </c>
      <c r="O88" s="40">
        <f t="shared" si="46"/>
        <v>38</v>
      </c>
      <c r="P88" s="196">
        <f t="shared" si="53"/>
        <v>0.6785714285714286</v>
      </c>
    </row>
    <row r="89" spans="2:16" ht="65.25" customHeight="1" x14ac:dyDescent="0.25">
      <c r="B89" s="11">
        <v>27</v>
      </c>
      <c r="C89" s="41" t="s">
        <v>81</v>
      </c>
      <c r="D89" s="2">
        <v>56</v>
      </c>
      <c r="E89" s="2">
        <v>56</v>
      </c>
      <c r="F89" s="188">
        <f t="shared" si="48"/>
        <v>1</v>
      </c>
      <c r="G89" s="2">
        <v>41</v>
      </c>
      <c r="H89" s="190">
        <f t="shared" si="49"/>
        <v>0.7321428571428571</v>
      </c>
      <c r="I89" s="2">
        <v>11</v>
      </c>
      <c r="J89" s="190">
        <f t="shared" si="50"/>
        <v>0.19642857142857142</v>
      </c>
      <c r="K89" s="2">
        <v>3</v>
      </c>
      <c r="L89" s="190">
        <f t="shared" si="51"/>
        <v>5.3571428571428568E-2</v>
      </c>
      <c r="M89" s="2">
        <v>1</v>
      </c>
      <c r="N89" s="3">
        <f t="shared" si="52"/>
        <v>1.7857142857142856E-2</v>
      </c>
      <c r="O89" s="40">
        <f t="shared" si="46"/>
        <v>52</v>
      </c>
      <c r="P89" s="196">
        <f t="shared" si="53"/>
        <v>0.9285714285714286</v>
      </c>
    </row>
    <row r="90" spans="2:16" ht="48" customHeight="1" x14ac:dyDescent="0.25">
      <c r="B90" s="19">
        <v>28</v>
      </c>
      <c r="C90" s="41" t="s">
        <v>65</v>
      </c>
      <c r="D90" s="2">
        <v>56</v>
      </c>
      <c r="E90" s="2">
        <v>56</v>
      </c>
      <c r="F90" s="188">
        <f t="shared" si="48"/>
        <v>1</v>
      </c>
      <c r="G90" s="2">
        <v>23</v>
      </c>
      <c r="H90" s="190">
        <f t="shared" si="49"/>
        <v>0.4107142857142857</v>
      </c>
      <c r="I90" s="2">
        <v>23</v>
      </c>
      <c r="J90" s="190">
        <f t="shared" si="50"/>
        <v>0.4107142857142857</v>
      </c>
      <c r="K90" s="2">
        <v>10</v>
      </c>
      <c r="L90" s="190">
        <f t="shared" si="51"/>
        <v>0.17857142857142858</v>
      </c>
      <c r="M90" s="2">
        <v>0</v>
      </c>
      <c r="N90" s="3">
        <f t="shared" si="52"/>
        <v>0</v>
      </c>
      <c r="O90" s="40">
        <f t="shared" si="46"/>
        <v>46</v>
      </c>
      <c r="P90" s="196">
        <f t="shared" si="53"/>
        <v>0.8214285714285714</v>
      </c>
    </row>
    <row r="91" spans="2:16" ht="53.25" customHeight="1" x14ac:dyDescent="0.25">
      <c r="B91" s="11">
        <v>29</v>
      </c>
      <c r="C91" s="41" t="s">
        <v>68</v>
      </c>
      <c r="D91" s="2">
        <v>56</v>
      </c>
      <c r="E91" s="2">
        <v>56</v>
      </c>
      <c r="F91" s="188">
        <f t="shared" si="48"/>
        <v>1</v>
      </c>
      <c r="G91" s="2">
        <v>29</v>
      </c>
      <c r="H91" s="190">
        <f t="shared" si="49"/>
        <v>0.5178571428571429</v>
      </c>
      <c r="I91" s="2">
        <v>9</v>
      </c>
      <c r="J91" s="190">
        <f t="shared" si="50"/>
        <v>0.16071428571428573</v>
      </c>
      <c r="K91" s="2">
        <v>9</v>
      </c>
      <c r="L91" s="190">
        <f t="shared" si="51"/>
        <v>0.16071428571428573</v>
      </c>
      <c r="M91" s="2">
        <v>9</v>
      </c>
      <c r="N91" s="3">
        <f t="shared" si="52"/>
        <v>0.16071428571428573</v>
      </c>
      <c r="O91" s="40">
        <f t="shared" si="46"/>
        <v>38</v>
      </c>
      <c r="P91" s="196">
        <f t="shared" si="53"/>
        <v>0.6785714285714286</v>
      </c>
    </row>
    <row r="92" spans="2:16" ht="15.75" customHeight="1" x14ac:dyDescent="0.25">
      <c r="B92" s="19">
        <v>30</v>
      </c>
      <c r="C92" s="41" t="s">
        <v>32</v>
      </c>
      <c r="D92" s="2">
        <v>56</v>
      </c>
      <c r="E92" s="2">
        <v>56</v>
      </c>
      <c r="F92" s="188">
        <f t="shared" si="48"/>
        <v>1</v>
      </c>
      <c r="G92" s="2">
        <v>19</v>
      </c>
      <c r="H92" s="190">
        <f t="shared" si="49"/>
        <v>0.3392857142857143</v>
      </c>
      <c r="I92" s="2">
        <v>20</v>
      </c>
      <c r="J92" s="190">
        <f t="shared" si="50"/>
        <v>0.35714285714285715</v>
      </c>
      <c r="K92" s="2">
        <v>16</v>
      </c>
      <c r="L92" s="190">
        <f t="shared" si="51"/>
        <v>0.2857142857142857</v>
      </c>
      <c r="M92" s="2">
        <v>1</v>
      </c>
      <c r="N92" s="3">
        <f t="shared" si="52"/>
        <v>1.7857142857142856E-2</v>
      </c>
      <c r="O92" s="40">
        <f t="shared" si="46"/>
        <v>39</v>
      </c>
      <c r="P92" s="196">
        <f t="shared" si="53"/>
        <v>0.6964285714285714</v>
      </c>
    </row>
    <row r="93" spans="2:16" ht="51" customHeight="1" x14ac:dyDescent="0.25">
      <c r="B93" s="11">
        <v>31</v>
      </c>
      <c r="C93" s="41" t="s">
        <v>63</v>
      </c>
      <c r="D93" s="2">
        <v>56</v>
      </c>
      <c r="E93" s="2">
        <v>56</v>
      </c>
      <c r="F93" s="188">
        <f t="shared" si="48"/>
        <v>1</v>
      </c>
      <c r="G93" s="2">
        <v>23</v>
      </c>
      <c r="H93" s="190">
        <f t="shared" si="49"/>
        <v>0.4107142857142857</v>
      </c>
      <c r="I93" s="2">
        <v>18</v>
      </c>
      <c r="J93" s="190">
        <f t="shared" si="50"/>
        <v>0.32142857142857145</v>
      </c>
      <c r="K93" s="2">
        <v>15</v>
      </c>
      <c r="L93" s="190">
        <f t="shared" si="51"/>
        <v>0.26785714285714285</v>
      </c>
      <c r="M93" s="2">
        <v>0</v>
      </c>
      <c r="N93" s="3">
        <f t="shared" si="52"/>
        <v>0</v>
      </c>
      <c r="O93" s="40">
        <f t="shared" si="46"/>
        <v>41</v>
      </c>
      <c r="P93" s="196">
        <f t="shared" si="53"/>
        <v>0.7321428571428571</v>
      </c>
    </row>
    <row r="94" spans="2:16" ht="15.75" customHeight="1" x14ac:dyDescent="0.25">
      <c r="B94" s="19">
        <v>32</v>
      </c>
      <c r="C94" s="41" t="s">
        <v>93</v>
      </c>
      <c r="D94" s="2">
        <v>56</v>
      </c>
      <c r="E94" s="2">
        <v>56</v>
      </c>
      <c r="F94" s="188">
        <f t="shared" si="48"/>
        <v>1</v>
      </c>
      <c r="G94" s="2">
        <v>23</v>
      </c>
      <c r="H94" s="190">
        <f t="shared" si="49"/>
        <v>0.4107142857142857</v>
      </c>
      <c r="I94" s="2">
        <v>23</v>
      </c>
      <c r="J94" s="190">
        <f t="shared" si="50"/>
        <v>0.4107142857142857</v>
      </c>
      <c r="K94" s="2">
        <v>10</v>
      </c>
      <c r="L94" s="190">
        <f t="shared" si="51"/>
        <v>0.17857142857142858</v>
      </c>
      <c r="M94" s="2">
        <v>0</v>
      </c>
      <c r="N94" s="3">
        <f t="shared" si="52"/>
        <v>0</v>
      </c>
      <c r="O94" s="40">
        <f t="shared" si="46"/>
        <v>46</v>
      </c>
      <c r="P94" s="196">
        <f t="shared" si="53"/>
        <v>0.8214285714285714</v>
      </c>
    </row>
    <row r="95" spans="2:16" ht="15.75" customHeight="1" x14ac:dyDescent="0.25">
      <c r="B95" s="11">
        <v>33</v>
      </c>
      <c r="C95" s="41" t="s">
        <v>241</v>
      </c>
      <c r="D95" s="2">
        <v>56</v>
      </c>
      <c r="E95" s="2">
        <v>56</v>
      </c>
      <c r="F95" s="188">
        <f t="shared" si="48"/>
        <v>1</v>
      </c>
      <c r="G95" s="2">
        <v>29</v>
      </c>
      <c r="H95" s="190">
        <f t="shared" si="49"/>
        <v>0.5178571428571429</v>
      </c>
      <c r="I95" s="2">
        <v>9</v>
      </c>
      <c r="J95" s="190">
        <f t="shared" si="50"/>
        <v>0.16071428571428573</v>
      </c>
      <c r="K95" s="2">
        <v>9</v>
      </c>
      <c r="L95" s="190">
        <f t="shared" si="51"/>
        <v>0.16071428571428573</v>
      </c>
      <c r="M95" s="2">
        <v>9</v>
      </c>
      <c r="N95" s="3">
        <f t="shared" si="52"/>
        <v>0.16071428571428573</v>
      </c>
      <c r="O95" s="40">
        <f t="shared" si="46"/>
        <v>38</v>
      </c>
      <c r="P95" s="196">
        <f t="shared" si="53"/>
        <v>0.6785714285714286</v>
      </c>
    </row>
    <row r="96" spans="2:16" ht="31.5" customHeight="1" x14ac:dyDescent="0.25">
      <c r="B96" s="19">
        <v>34</v>
      </c>
      <c r="C96" s="41" t="s">
        <v>72</v>
      </c>
      <c r="D96" s="2">
        <v>56</v>
      </c>
      <c r="E96" s="2">
        <v>56</v>
      </c>
      <c r="F96" s="188">
        <f t="shared" si="48"/>
        <v>1</v>
      </c>
      <c r="G96" s="2">
        <v>17</v>
      </c>
      <c r="H96" s="190">
        <f t="shared" si="49"/>
        <v>0.30357142857142855</v>
      </c>
      <c r="I96" s="2">
        <v>17</v>
      </c>
      <c r="J96" s="190">
        <f t="shared" si="50"/>
        <v>0.30357142857142855</v>
      </c>
      <c r="K96" s="2">
        <v>21</v>
      </c>
      <c r="L96" s="190">
        <f t="shared" si="51"/>
        <v>0.375</v>
      </c>
      <c r="M96" s="2">
        <v>1</v>
      </c>
      <c r="N96" s="3">
        <f t="shared" si="52"/>
        <v>1.7857142857142856E-2</v>
      </c>
      <c r="O96" s="40">
        <f t="shared" si="46"/>
        <v>34</v>
      </c>
      <c r="P96" s="196">
        <f t="shared" si="53"/>
        <v>0.6071428571428571</v>
      </c>
    </row>
    <row r="97" spans="2:16" ht="35.25" customHeight="1" thickBot="1" x14ac:dyDescent="0.3">
      <c r="B97" s="13">
        <v>35</v>
      </c>
      <c r="C97" s="129" t="s">
        <v>56</v>
      </c>
      <c r="D97" s="14">
        <v>56</v>
      </c>
      <c r="E97" s="14">
        <v>56</v>
      </c>
      <c r="F97" s="15">
        <f t="shared" si="48"/>
        <v>1</v>
      </c>
      <c r="G97" s="14">
        <v>23</v>
      </c>
      <c r="H97" s="16">
        <f t="shared" si="49"/>
        <v>0.4107142857142857</v>
      </c>
      <c r="I97" s="14">
        <v>17</v>
      </c>
      <c r="J97" s="16">
        <f t="shared" si="50"/>
        <v>0.30357142857142855</v>
      </c>
      <c r="K97" s="14">
        <v>16</v>
      </c>
      <c r="L97" s="16">
        <f t="shared" si="51"/>
        <v>0.2857142857142857</v>
      </c>
      <c r="M97" s="14">
        <v>0</v>
      </c>
      <c r="N97" s="16">
        <f t="shared" si="52"/>
        <v>0</v>
      </c>
      <c r="O97" s="66">
        <f t="shared" si="46"/>
        <v>40</v>
      </c>
      <c r="P97" s="17">
        <f t="shared" si="53"/>
        <v>0.7142857142857143</v>
      </c>
    </row>
    <row r="98" spans="2:16" ht="15.75" customHeight="1" x14ac:dyDescent="0.25">
      <c r="B98" s="100">
        <v>36</v>
      </c>
      <c r="C98" s="105" t="s">
        <v>242</v>
      </c>
      <c r="D98" s="187">
        <v>66</v>
      </c>
      <c r="E98" s="187">
        <v>66</v>
      </c>
      <c r="F98" s="193">
        <f t="shared" si="48"/>
        <v>1</v>
      </c>
      <c r="G98" s="187">
        <v>48</v>
      </c>
      <c r="H98" s="194">
        <f t="shared" si="49"/>
        <v>0.72727272727272729</v>
      </c>
      <c r="I98" s="187">
        <v>13</v>
      </c>
      <c r="J98" s="194">
        <f t="shared" si="50"/>
        <v>0.19696969696969696</v>
      </c>
      <c r="K98" s="187">
        <v>5</v>
      </c>
      <c r="L98" s="194">
        <f t="shared" si="51"/>
        <v>7.575757575757576E-2</v>
      </c>
      <c r="M98" s="187">
        <v>0</v>
      </c>
      <c r="N98" s="191">
        <f t="shared" si="52"/>
        <v>0</v>
      </c>
      <c r="O98" s="92">
        <f t="shared" si="46"/>
        <v>61</v>
      </c>
      <c r="P98" s="91">
        <f t="shared" si="53"/>
        <v>0.9242424242424242</v>
      </c>
    </row>
    <row r="99" spans="2:16" ht="15.75" customHeight="1" x14ac:dyDescent="0.25">
      <c r="B99" s="11">
        <v>37</v>
      </c>
      <c r="C99" s="41" t="s">
        <v>28</v>
      </c>
      <c r="D99" s="2">
        <v>66</v>
      </c>
      <c r="E99" s="2">
        <v>66</v>
      </c>
      <c r="F99" s="188">
        <f t="shared" si="48"/>
        <v>1</v>
      </c>
      <c r="G99" s="2">
        <v>31</v>
      </c>
      <c r="H99" s="190">
        <f t="shared" si="49"/>
        <v>0.46969696969696972</v>
      </c>
      <c r="I99" s="2">
        <v>25</v>
      </c>
      <c r="J99" s="190">
        <f t="shared" si="50"/>
        <v>0.37878787878787878</v>
      </c>
      <c r="K99" s="2">
        <v>10</v>
      </c>
      <c r="L99" s="190">
        <f t="shared" si="51"/>
        <v>0.15151515151515152</v>
      </c>
      <c r="M99" s="2">
        <v>0</v>
      </c>
      <c r="N99" s="3">
        <f t="shared" si="52"/>
        <v>0</v>
      </c>
      <c r="O99" s="40">
        <f t="shared" si="46"/>
        <v>56</v>
      </c>
      <c r="P99" s="196">
        <f t="shared" si="53"/>
        <v>0.84848484848484851</v>
      </c>
    </row>
    <row r="100" spans="2:16" ht="38.25" customHeight="1" x14ac:dyDescent="0.25">
      <c r="B100" s="212">
        <v>38</v>
      </c>
      <c r="C100" s="41" t="s">
        <v>232</v>
      </c>
      <c r="D100" s="2">
        <v>66</v>
      </c>
      <c r="E100" s="2">
        <v>66</v>
      </c>
      <c r="F100" s="188">
        <f t="shared" si="48"/>
        <v>1</v>
      </c>
      <c r="G100" s="186">
        <v>41</v>
      </c>
      <c r="H100" s="190">
        <f t="shared" si="49"/>
        <v>0.62121212121212122</v>
      </c>
      <c r="I100" s="186">
        <v>17</v>
      </c>
      <c r="J100" s="190">
        <f t="shared" si="50"/>
        <v>0.25757575757575757</v>
      </c>
      <c r="K100" s="186">
        <v>8</v>
      </c>
      <c r="L100" s="190">
        <f t="shared" si="51"/>
        <v>0.12121212121212122</v>
      </c>
      <c r="M100" s="186">
        <v>0</v>
      </c>
      <c r="N100" s="3">
        <f t="shared" si="52"/>
        <v>0</v>
      </c>
      <c r="O100" s="40">
        <f t="shared" si="46"/>
        <v>58</v>
      </c>
      <c r="P100" s="196">
        <f t="shared" si="53"/>
        <v>0.87878787878787878</v>
      </c>
    </row>
    <row r="101" spans="2:16" ht="38.25" customHeight="1" x14ac:dyDescent="0.25">
      <c r="B101" s="11">
        <v>39</v>
      </c>
      <c r="C101" s="41" t="s">
        <v>243</v>
      </c>
      <c r="D101" s="2">
        <v>66</v>
      </c>
      <c r="E101" s="2">
        <v>66</v>
      </c>
      <c r="F101" s="188">
        <f t="shared" si="48"/>
        <v>1</v>
      </c>
      <c r="G101" s="186">
        <v>44</v>
      </c>
      <c r="H101" s="190">
        <f t="shared" si="49"/>
        <v>0.66666666666666663</v>
      </c>
      <c r="I101" s="186">
        <v>12</v>
      </c>
      <c r="J101" s="190">
        <f t="shared" si="50"/>
        <v>0.18181818181818182</v>
      </c>
      <c r="K101" s="186">
        <v>10</v>
      </c>
      <c r="L101" s="190">
        <f t="shared" si="51"/>
        <v>0.15151515151515152</v>
      </c>
      <c r="M101" s="186">
        <v>0</v>
      </c>
      <c r="N101" s="3">
        <f t="shared" si="52"/>
        <v>0</v>
      </c>
      <c r="O101" s="40">
        <f t="shared" si="46"/>
        <v>56</v>
      </c>
      <c r="P101" s="196">
        <f t="shared" si="53"/>
        <v>0.84848484848484851</v>
      </c>
    </row>
    <row r="102" spans="2:16" ht="46.5" customHeight="1" x14ac:dyDescent="0.25">
      <c r="B102" s="212">
        <v>40</v>
      </c>
      <c r="C102" s="41" t="s">
        <v>71</v>
      </c>
      <c r="D102" s="2">
        <v>66</v>
      </c>
      <c r="E102" s="2">
        <v>66</v>
      </c>
      <c r="F102" s="4">
        <f t="shared" si="48"/>
        <v>1</v>
      </c>
      <c r="G102" s="2">
        <v>41</v>
      </c>
      <c r="H102" s="3">
        <f t="shared" si="49"/>
        <v>0.62121212121212122</v>
      </c>
      <c r="I102" s="2">
        <v>17</v>
      </c>
      <c r="J102" s="3">
        <f t="shared" si="50"/>
        <v>0.25757575757575757</v>
      </c>
      <c r="K102" s="2">
        <v>8</v>
      </c>
      <c r="L102" s="3">
        <f t="shared" si="51"/>
        <v>0.12121212121212122</v>
      </c>
      <c r="M102" s="2">
        <v>0</v>
      </c>
      <c r="N102" s="3">
        <f t="shared" si="52"/>
        <v>0</v>
      </c>
      <c r="O102" s="39">
        <f t="shared" si="46"/>
        <v>58</v>
      </c>
      <c r="P102" s="3">
        <f t="shared" si="53"/>
        <v>0.87878787878787878</v>
      </c>
    </row>
    <row r="103" spans="2:16" ht="37.5" customHeight="1" x14ac:dyDescent="0.25">
      <c r="B103" s="11">
        <v>41</v>
      </c>
      <c r="C103" s="204" t="s">
        <v>139</v>
      </c>
      <c r="D103" s="2">
        <v>66</v>
      </c>
      <c r="E103" s="2">
        <v>66</v>
      </c>
      <c r="F103" s="4">
        <f t="shared" si="48"/>
        <v>1</v>
      </c>
      <c r="G103" s="2">
        <v>51</v>
      </c>
      <c r="H103" s="3">
        <f t="shared" si="49"/>
        <v>0.77272727272727271</v>
      </c>
      <c r="I103" s="2">
        <v>12</v>
      </c>
      <c r="J103" s="3">
        <f t="shared" si="50"/>
        <v>0.18181818181818182</v>
      </c>
      <c r="K103" s="2">
        <v>3</v>
      </c>
      <c r="L103" s="3">
        <f t="shared" si="51"/>
        <v>4.5454545454545456E-2</v>
      </c>
      <c r="M103" s="2">
        <v>0</v>
      </c>
      <c r="N103" s="3">
        <f t="shared" si="52"/>
        <v>0</v>
      </c>
      <c r="O103" s="39">
        <f t="shared" si="46"/>
        <v>63</v>
      </c>
      <c r="P103" s="3">
        <f t="shared" si="53"/>
        <v>0.95454545454545459</v>
      </c>
    </row>
    <row r="104" spans="2:16" ht="15.75" customHeight="1" x14ac:dyDescent="0.25">
      <c r="B104" s="212">
        <v>42</v>
      </c>
      <c r="C104" s="41" t="s">
        <v>78</v>
      </c>
      <c r="D104" s="2">
        <v>66</v>
      </c>
      <c r="E104" s="2">
        <v>66</v>
      </c>
      <c r="F104" s="4">
        <f t="shared" si="48"/>
        <v>1</v>
      </c>
      <c r="G104" s="2">
        <v>41</v>
      </c>
      <c r="H104" s="3">
        <f t="shared" si="49"/>
        <v>0.62121212121212122</v>
      </c>
      <c r="I104" s="2">
        <v>17</v>
      </c>
      <c r="J104" s="3">
        <f t="shared" si="50"/>
        <v>0.25757575757575757</v>
      </c>
      <c r="K104" s="2">
        <v>8</v>
      </c>
      <c r="L104" s="3">
        <f t="shared" si="51"/>
        <v>0.12121212121212122</v>
      </c>
      <c r="M104" s="2">
        <v>0</v>
      </c>
      <c r="N104" s="3">
        <f t="shared" si="52"/>
        <v>0</v>
      </c>
      <c r="O104" s="39">
        <f t="shared" si="46"/>
        <v>58</v>
      </c>
      <c r="P104" s="3">
        <f t="shared" si="53"/>
        <v>0.87878787878787878</v>
      </c>
    </row>
    <row r="105" spans="2:16" ht="15.75" customHeight="1" x14ac:dyDescent="0.25">
      <c r="B105" s="11">
        <v>43</v>
      </c>
      <c r="C105" s="41" t="s">
        <v>17</v>
      </c>
      <c r="D105" s="2">
        <v>66</v>
      </c>
      <c r="E105" s="2">
        <v>66</v>
      </c>
      <c r="F105" s="4">
        <f t="shared" si="48"/>
        <v>1</v>
      </c>
      <c r="G105" s="2">
        <v>59</v>
      </c>
      <c r="H105" s="3">
        <f t="shared" si="49"/>
        <v>0.89393939393939392</v>
      </c>
      <c r="I105" s="2">
        <v>7</v>
      </c>
      <c r="J105" s="3">
        <f t="shared" si="50"/>
        <v>0.10606060606060606</v>
      </c>
      <c r="K105" s="2">
        <v>0</v>
      </c>
      <c r="L105" s="3">
        <f t="shared" si="51"/>
        <v>0</v>
      </c>
      <c r="M105" s="2">
        <v>0</v>
      </c>
      <c r="N105" s="3">
        <f t="shared" si="52"/>
        <v>0</v>
      </c>
      <c r="O105" s="39">
        <f t="shared" si="46"/>
        <v>66</v>
      </c>
      <c r="P105" s="3">
        <f t="shared" si="53"/>
        <v>1</v>
      </c>
    </row>
    <row r="106" spans="2:16" ht="35.25" customHeight="1" x14ac:dyDescent="0.25">
      <c r="B106" s="212">
        <v>44</v>
      </c>
      <c r="C106" s="41" t="s">
        <v>25</v>
      </c>
      <c r="D106" s="2">
        <v>86</v>
      </c>
      <c r="E106" s="2">
        <v>86</v>
      </c>
      <c r="F106" s="4">
        <f t="shared" si="48"/>
        <v>1</v>
      </c>
      <c r="G106" s="2">
        <v>66</v>
      </c>
      <c r="H106" s="3">
        <f t="shared" si="49"/>
        <v>0.76744186046511631</v>
      </c>
      <c r="I106" s="2">
        <v>0</v>
      </c>
      <c r="J106" s="3">
        <f t="shared" si="50"/>
        <v>0</v>
      </c>
      <c r="K106" s="2">
        <v>0</v>
      </c>
      <c r="L106" s="3">
        <f t="shared" si="51"/>
        <v>0</v>
      </c>
      <c r="M106" s="2">
        <v>0</v>
      </c>
      <c r="N106" s="3">
        <f t="shared" si="52"/>
        <v>0</v>
      </c>
      <c r="O106" s="39">
        <f t="shared" si="46"/>
        <v>66</v>
      </c>
      <c r="P106" s="3">
        <f t="shared" si="53"/>
        <v>0.76744186046511631</v>
      </c>
    </row>
    <row r="107" spans="2:16" ht="54.75" customHeight="1" thickBot="1" x14ac:dyDescent="0.3">
      <c r="B107" s="14">
        <v>45</v>
      </c>
      <c r="C107" s="129" t="s">
        <v>104</v>
      </c>
      <c r="D107" s="14">
        <v>66</v>
      </c>
      <c r="E107" s="14">
        <v>66</v>
      </c>
      <c r="F107" s="15">
        <f t="shared" si="48"/>
        <v>1</v>
      </c>
      <c r="G107" s="14">
        <v>37</v>
      </c>
      <c r="H107" s="16">
        <f t="shared" si="49"/>
        <v>0.56060606060606055</v>
      </c>
      <c r="I107" s="14">
        <v>20</v>
      </c>
      <c r="J107" s="16">
        <f t="shared" si="50"/>
        <v>0.30303030303030304</v>
      </c>
      <c r="K107" s="14">
        <v>9</v>
      </c>
      <c r="L107" s="16">
        <f t="shared" si="51"/>
        <v>0.13636363636363635</v>
      </c>
      <c r="M107" s="14">
        <v>0</v>
      </c>
      <c r="N107" s="16">
        <f t="shared" si="52"/>
        <v>0</v>
      </c>
      <c r="O107" s="66">
        <f t="shared" si="46"/>
        <v>57</v>
      </c>
      <c r="P107" s="16">
        <f t="shared" si="53"/>
        <v>0.86363636363636365</v>
      </c>
    </row>
    <row r="108" spans="2:16" ht="16.5" thickBot="1" x14ac:dyDescent="0.3">
      <c r="B108" s="267" t="s">
        <v>15</v>
      </c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9"/>
    </row>
    <row r="109" spans="2:16" ht="63.75" customHeight="1" x14ac:dyDescent="0.25">
      <c r="B109" s="7">
        <v>1</v>
      </c>
      <c r="C109" s="224" t="s">
        <v>233</v>
      </c>
      <c r="D109" s="7">
        <v>15</v>
      </c>
      <c r="E109" s="7">
        <v>15</v>
      </c>
      <c r="F109" s="9">
        <f>E109/D109</f>
        <v>1</v>
      </c>
      <c r="G109" s="7">
        <v>11</v>
      </c>
      <c r="H109" s="24">
        <f>G109/D109</f>
        <v>0.73333333333333328</v>
      </c>
      <c r="I109" s="7">
        <v>4</v>
      </c>
      <c r="J109" s="24">
        <f>I109/D109</f>
        <v>0.26666666666666666</v>
      </c>
      <c r="K109" s="7">
        <v>0</v>
      </c>
      <c r="L109" s="24">
        <f>K109/D109</f>
        <v>0</v>
      </c>
      <c r="M109" s="7">
        <v>0</v>
      </c>
      <c r="N109" s="24">
        <f>M109/D109</f>
        <v>0</v>
      </c>
      <c r="O109" s="230">
        <f t="shared" ref="O109:O112" si="64">SUM(G109,I109)</f>
        <v>15</v>
      </c>
      <c r="P109" s="24">
        <f>O109/D109</f>
        <v>1</v>
      </c>
    </row>
    <row r="110" spans="2:16" ht="55.5" customHeight="1" x14ac:dyDescent="0.25">
      <c r="B110" s="187">
        <v>2</v>
      </c>
      <c r="C110" s="41" t="s">
        <v>234</v>
      </c>
      <c r="D110" s="187">
        <v>55</v>
      </c>
      <c r="E110" s="187">
        <v>55</v>
      </c>
      <c r="F110" s="191">
        <f>E110/D110</f>
        <v>1</v>
      </c>
      <c r="G110" s="187">
        <v>22</v>
      </c>
      <c r="H110" s="3">
        <f>G110/D110</f>
        <v>0.4</v>
      </c>
      <c r="I110" s="187">
        <v>20</v>
      </c>
      <c r="J110" s="3">
        <f>I110/D110</f>
        <v>0.36363636363636365</v>
      </c>
      <c r="K110" s="187">
        <v>11</v>
      </c>
      <c r="L110" s="3">
        <f>K110/D110</f>
        <v>0.2</v>
      </c>
      <c r="M110" s="187">
        <v>2</v>
      </c>
      <c r="N110" s="3">
        <f>M110/D110</f>
        <v>3.6363636363636362E-2</v>
      </c>
      <c r="O110" s="39">
        <f t="shared" si="64"/>
        <v>42</v>
      </c>
      <c r="P110" s="3">
        <f>O110/D110</f>
        <v>0.76363636363636367</v>
      </c>
    </row>
    <row r="111" spans="2:16" ht="55.5" customHeight="1" x14ac:dyDescent="0.25">
      <c r="B111" s="187">
        <v>3</v>
      </c>
      <c r="C111" s="41" t="s">
        <v>236</v>
      </c>
      <c r="D111" s="187">
        <v>56</v>
      </c>
      <c r="E111" s="187">
        <v>56</v>
      </c>
      <c r="F111" s="191">
        <f>E111/D111</f>
        <v>1</v>
      </c>
      <c r="G111" s="187">
        <v>26</v>
      </c>
      <c r="H111" s="3">
        <f>G111/D111</f>
        <v>0.4642857142857143</v>
      </c>
      <c r="I111" s="187">
        <v>20</v>
      </c>
      <c r="J111" s="3">
        <f>I111/D111</f>
        <v>0.35714285714285715</v>
      </c>
      <c r="K111" s="187">
        <v>10</v>
      </c>
      <c r="L111" s="3">
        <f>K111/D111</f>
        <v>0.17857142857142858</v>
      </c>
      <c r="M111" s="187">
        <v>0</v>
      </c>
      <c r="N111" s="3">
        <f>M111/D111</f>
        <v>0</v>
      </c>
      <c r="O111" s="39">
        <f t="shared" si="64"/>
        <v>46</v>
      </c>
      <c r="P111" s="3">
        <f>O111/D111</f>
        <v>0.8214285714285714</v>
      </c>
    </row>
    <row r="112" spans="2:16" ht="78.75" x14ac:dyDescent="0.25">
      <c r="B112" s="187">
        <v>4</v>
      </c>
      <c r="C112" s="185" t="s">
        <v>237</v>
      </c>
      <c r="D112" s="2">
        <v>56</v>
      </c>
      <c r="E112" s="2">
        <v>56</v>
      </c>
      <c r="F112" s="3">
        <f t="shared" ref="F112:F115" si="65">E112/D112</f>
        <v>1</v>
      </c>
      <c r="G112" s="2">
        <v>14</v>
      </c>
      <c r="H112" s="3">
        <f t="shared" ref="H112" si="66">G112/D112</f>
        <v>0.25</v>
      </c>
      <c r="I112" s="2">
        <v>17</v>
      </c>
      <c r="J112" s="3">
        <f t="shared" ref="J112:J115" si="67">I112/D112</f>
        <v>0.30357142857142855</v>
      </c>
      <c r="K112" s="2">
        <v>23</v>
      </c>
      <c r="L112" s="3">
        <f t="shared" ref="L112:L115" si="68">K112/D112</f>
        <v>0.4107142857142857</v>
      </c>
      <c r="M112" s="2">
        <v>2</v>
      </c>
      <c r="N112" s="3">
        <f t="shared" ref="N112:N115" si="69">M112/D112</f>
        <v>3.5714285714285712E-2</v>
      </c>
      <c r="O112" s="39">
        <f t="shared" si="64"/>
        <v>31</v>
      </c>
      <c r="P112" s="3">
        <f t="shared" ref="P112:P115" si="70">O112/D112</f>
        <v>0.5535714285714286</v>
      </c>
    </row>
    <row r="113" spans="2:16" ht="69" customHeight="1" x14ac:dyDescent="0.25">
      <c r="B113" s="187">
        <v>5</v>
      </c>
      <c r="C113" s="41" t="s">
        <v>238</v>
      </c>
      <c r="D113" s="187">
        <v>15</v>
      </c>
      <c r="E113" s="187">
        <v>15</v>
      </c>
      <c r="F113" s="191">
        <f>E113/D113</f>
        <v>1</v>
      </c>
      <c r="G113" s="187">
        <v>11</v>
      </c>
      <c r="H113" s="3">
        <f>G113/D113</f>
        <v>0.73333333333333328</v>
      </c>
      <c r="I113" s="187">
        <v>4</v>
      </c>
      <c r="J113" s="3">
        <f>I113/D113</f>
        <v>0.26666666666666666</v>
      </c>
      <c r="K113" s="187">
        <v>0</v>
      </c>
      <c r="L113" s="3">
        <f>K113/D113</f>
        <v>0</v>
      </c>
      <c r="M113" s="187">
        <v>0</v>
      </c>
      <c r="N113" s="3">
        <f>M113/D113</f>
        <v>0</v>
      </c>
      <c r="O113" s="39">
        <f t="shared" ref="O113:O114" si="71">SUM(G113,I113)</f>
        <v>15</v>
      </c>
      <c r="P113" s="3">
        <f>O113/D113</f>
        <v>1</v>
      </c>
    </row>
    <row r="114" spans="2:16" ht="78.75" x14ac:dyDescent="0.25">
      <c r="B114" s="187">
        <v>6</v>
      </c>
      <c r="C114" s="185" t="s">
        <v>239</v>
      </c>
      <c r="D114" s="2">
        <v>15</v>
      </c>
      <c r="E114" s="2">
        <v>15</v>
      </c>
      <c r="F114" s="3">
        <f t="shared" ref="F114" si="72">E114/D114</f>
        <v>1</v>
      </c>
      <c r="G114" s="2">
        <v>6</v>
      </c>
      <c r="H114" s="3">
        <f t="shared" ref="H114" si="73">G114/D114</f>
        <v>0.4</v>
      </c>
      <c r="I114" s="2">
        <v>7</v>
      </c>
      <c r="J114" s="3">
        <f t="shared" ref="J114" si="74">I114/D114</f>
        <v>0.46666666666666667</v>
      </c>
      <c r="K114" s="2">
        <v>2</v>
      </c>
      <c r="L114" s="3">
        <f t="shared" ref="L114" si="75">K114/D114</f>
        <v>0.13333333333333333</v>
      </c>
      <c r="M114" s="2">
        <v>0</v>
      </c>
      <c r="N114" s="3">
        <f t="shared" ref="N114" si="76">M114/D114</f>
        <v>0</v>
      </c>
      <c r="O114" s="39">
        <f t="shared" si="71"/>
        <v>13</v>
      </c>
      <c r="P114" s="3">
        <f t="shared" ref="P114" si="77">O114/D114</f>
        <v>0.8666666666666667</v>
      </c>
    </row>
    <row r="115" spans="2:16" ht="32.25" thickBot="1" x14ac:dyDescent="0.3">
      <c r="B115" s="14">
        <v>7</v>
      </c>
      <c r="C115" s="129" t="s">
        <v>240</v>
      </c>
      <c r="D115" s="66">
        <v>66</v>
      </c>
      <c r="E115" s="66">
        <v>66</v>
      </c>
      <c r="F115" s="67">
        <f t="shared" si="65"/>
        <v>1</v>
      </c>
      <c r="G115" s="87">
        <v>33</v>
      </c>
      <c r="H115" s="68">
        <f t="shared" ref="H115" si="78">G115/E115</f>
        <v>0.5</v>
      </c>
      <c r="I115" s="87">
        <v>15</v>
      </c>
      <c r="J115" s="68">
        <f t="shared" si="67"/>
        <v>0.22727272727272727</v>
      </c>
      <c r="K115" s="87">
        <v>18</v>
      </c>
      <c r="L115" s="68">
        <f t="shared" si="68"/>
        <v>0.27272727272727271</v>
      </c>
      <c r="M115" s="87">
        <v>0</v>
      </c>
      <c r="N115" s="68">
        <f t="shared" si="69"/>
        <v>0</v>
      </c>
      <c r="O115" s="66">
        <f t="shared" ref="O115" si="79">SUM(G115,I115)</f>
        <v>48</v>
      </c>
      <c r="P115" s="68">
        <f t="shared" si="70"/>
        <v>0.72727272727272729</v>
      </c>
    </row>
    <row r="116" spans="2:16" ht="15.75" x14ac:dyDescent="0.25">
      <c r="B116" s="309" t="s">
        <v>16</v>
      </c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1"/>
    </row>
    <row r="117" spans="2:16" ht="15.75" x14ac:dyDescent="0.25">
      <c r="B117" s="2">
        <v>1</v>
      </c>
      <c r="C117" s="2" t="s">
        <v>16</v>
      </c>
      <c r="D117" s="2">
        <v>66</v>
      </c>
      <c r="E117" s="2">
        <v>66</v>
      </c>
      <c r="F117" s="3">
        <f>E117/D117</f>
        <v>1</v>
      </c>
      <c r="G117" s="2">
        <v>34</v>
      </c>
      <c r="H117" s="3">
        <f>G117/D117</f>
        <v>0.51515151515151514</v>
      </c>
      <c r="I117" s="2">
        <v>25</v>
      </c>
      <c r="J117" s="3">
        <f>I117/D117</f>
        <v>0.37878787878787878</v>
      </c>
      <c r="K117" s="2">
        <v>7</v>
      </c>
      <c r="L117" s="3">
        <f>K117/D117</f>
        <v>0.10606060606060606</v>
      </c>
      <c r="M117" s="2">
        <v>0</v>
      </c>
      <c r="N117" s="3">
        <f>M117/D117</f>
        <v>0</v>
      </c>
      <c r="O117" s="2">
        <f>SUM(G117,I117)</f>
        <v>59</v>
      </c>
      <c r="P117" s="5">
        <f>O117/D117</f>
        <v>0.89393939393939392</v>
      </c>
    </row>
  </sheetData>
  <mergeCells count="28">
    <mergeCell ref="M1:P1"/>
    <mergeCell ref="B3:B7"/>
    <mergeCell ref="C3:C7"/>
    <mergeCell ref="D3:D7"/>
    <mergeCell ref="E3:P3"/>
    <mergeCell ref="E4:F4"/>
    <mergeCell ref="G4:H4"/>
    <mergeCell ref="I4:J4"/>
    <mergeCell ref="K4:L4"/>
    <mergeCell ref="M4:N4"/>
    <mergeCell ref="O4:P4"/>
    <mergeCell ref="P5:P7"/>
    <mergeCell ref="E5:E7"/>
    <mergeCell ref="F5:F7"/>
    <mergeCell ref="G5:G7"/>
    <mergeCell ref="H5:H7"/>
    <mergeCell ref="B116:P116"/>
    <mergeCell ref="B108:P108"/>
    <mergeCell ref="N5:N7"/>
    <mergeCell ref="O5:O7"/>
    <mergeCell ref="B8:P8"/>
    <mergeCell ref="B9:P9"/>
    <mergeCell ref="B62:P62"/>
    <mergeCell ref="I5:I7"/>
    <mergeCell ref="J5:J7"/>
    <mergeCell ref="K5:K7"/>
    <mergeCell ref="L5:L7"/>
    <mergeCell ref="M5:M7"/>
  </mergeCells>
  <pageMargins left="0.55118110236220474" right="0.35433070866141736" top="0.39370078740157483" bottom="0.39370078740157483" header="0" footer="0"/>
  <pageSetup paperSize="9" scale="37" orientation="landscape" r:id="rId1"/>
  <rowBreaks count="2" manualBreakCount="2">
    <brk id="61" max="16383" man="1"/>
    <brk id="10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6"/>
  <sheetViews>
    <sheetView view="pageBreakPreview" zoomScale="85" zoomScaleNormal="85" zoomScaleSheetLayoutView="85" workbookViewId="0">
      <selection activeCell="G75" sqref="G75"/>
    </sheetView>
  </sheetViews>
  <sheetFormatPr defaultRowHeight="15" x14ac:dyDescent="0.25"/>
  <cols>
    <col min="1" max="1" width="5.140625" customWidth="1"/>
    <col min="2" max="2" width="29.28515625" customWidth="1"/>
    <col min="10" max="10" width="11" customWidth="1"/>
    <col min="11" max="11" width="12.28515625" customWidth="1"/>
    <col min="12" max="12" width="11.140625" customWidth="1"/>
    <col min="13" max="13" width="14.28515625" customWidth="1"/>
  </cols>
  <sheetData>
    <row r="1" spans="1:15" ht="18.75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94" t="s">
        <v>74</v>
      </c>
      <c r="N1" s="294"/>
      <c r="O1" s="294"/>
    </row>
    <row r="2" spans="1:1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8.75" x14ac:dyDescent="0.25">
      <c r="A3" s="295" t="s">
        <v>7</v>
      </c>
      <c r="B3" s="296" t="s">
        <v>8</v>
      </c>
      <c r="C3" s="297" t="s">
        <v>9</v>
      </c>
      <c r="D3" s="290" t="s">
        <v>0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ht="18.75" x14ac:dyDescent="0.3">
      <c r="A4" s="295"/>
      <c r="B4" s="296"/>
      <c r="C4" s="297"/>
      <c r="D4" s="298" t="s">
        <v>1</v>
      </c>
      <c r="E4" s="298"/>
      <c r="F4" s="290" t="s">
        <v>2</v>
      </c>
      <c r="G4" s="290"/>
      <c r="H4" s="298" t="s">
        <v>3</v>
      </c>
      <c r="I4" s="298"/>
      <c r="J4" s="299" t="s">
        <v>4</v>
      </c>
      <c r="K4" s="299"/>
      <c r="L4" s="299" t="s">
        <v>5</v>
      </c>
      <c r="M4" s="299"/>
      <c r="N4" s="298" t="s">
        <v>6</v>
      </c>
      <c r="O4" s="298"/>
    </row>
    <row r="5" spans="1:15" x14ac:dyDescent="0.25">
      <c r="A5" s="295"/>
      <c r="B5" s="296"/>
      <c r="C5" s="297"/>
      <c r="D5" s="297" t="s">
        <v>10</v>
      </c>
      <c r="E5" s="290" t="s">
        <v>11</v>
      </c>
      <c r="F5" s="289" t="s">
        <v>10</v>
      </c>
      <c r="G5" s="290" t="s">
        <v>11</v>
      </c>
      <c r="H5" s="289" t="s">
        <v>10</v>
      </c>
      <c r="I5" s="290" t="s">
        <v>11</v>
      </c>
      <c r="J5" s="289" t="s">
        <v>10</v>
      </c>
      <c r="K5" s="290" t="s">
        <v>11</v>
      </c>
      <c r="L5" s="289" t="s">
        <v>10</v>
      </c>
      <c r="M5" s="290" t="s">
        <v>11</v>
      </c>
      <c r="N5" s="289" t="s">
        <v>10</v>
      </c>
      <c r="O5" s="290" t="s">
        <v>11</v>
      </c>
    </row>
    <row r="6" spans="1:15" x14ac:dyDescent="0.25">
      <c r="A6" s="295"/>
      <c r="B6" s="296"/>
      <c r="C6" s="297"/>
      <c r="D6" s="297"/>
      <c r="E6" s="290"/>
      <c r="F6" s="289"/>
      <c r="G6" s="290"/>
      <c r="H6" s="289"/>
      <c r="I6" s="290"/>
      <c r="J6" s="289"/>
      <c r="K6" s="290"/>
      <c r="L6" s="289"/>
      <c r="M6" s="290"/>
      <c r="N6" s="289"/>
      <c r="O6" s="290"/>
    </row>
    <row r="7" spans="1:15" ht="47.25" customHeight="1" x14ac:dyDescent="0.25">
      <c r="A7" s="295"/>
      <c r="B7" s="296"/>
      <c r="C7" s="297"/>
      <c r="D7" s="297"/>
      <c r="E7" s="290"/>
      <c r="F7" s="289"/>
      <c r="G7" s="290"/>
      <c r="H7" s="289"/>
      <c r="I7" s="290"/>
      <c r="J7" s="289"/>
      <c r="K7" s="290"/>
      <c r="L7" s="289"/>
      <c r="M7" s="290"/>
      <c r="N7" s="289"/>
      <c r="O7" s="290"/>
    </row>
    <row r="8" spans="1:15" ht="20.25" customHeight="1" thickBot="1" x14ac:dyDescent="0.3">
      <c r="A8" s="291" t="s">
        <v>36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3"/>
    </row>
    <row r="9" spans="1:15" s="1" customFormat="1" ht="16.5" thickBot="1" x14ac:dyDescent="0.3">
      <c r="A9" s="267" t="s">
        <v>12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9"/>
    </row>
    <row r="10" spans="1:15" ht="15.75" x14ac:dyDescent="0.25">
      <c r="A10" s="45">
        <v>1</v>
      </c>
      <c r="B10" s="232" t="s">
        <v>20</v>
      </c>
      <c r="C10" s="46">
        <v>47</v>
      </c>
      <c r="D10" s="46">
        <v>47</v>
      </c>
      <c r="E10" s="47">
        <f>D10/C10</f>
        <v>1</v>
      </c>
      <c r="F10" s="46">
        <v>33</v>
      </c>
      <c r="G10" s="48">
        <f>F10/D10</f>
        <v>0.7021276595744681</v>
      </c>
      <c r="H10" s="46">
        <v>7</v>
      </c>
      <c r="I10" s="48">
        <f>H10/C10</f>
        <v>0.14893617021276595</v>
      </c>
      <c r="J10" s="46">
        <v>6</v>
      </c>
      <c r="K10" s="48">
        <f>J10/C10</f>
        <v>0.1276595744680851</v>
      </c>
      <c r="L10" s="46">
        <v>1</v>
      </c>
      <c r="M10" s="48">
        <f>L10/C10</f>
        <v>2.1276595744680851E-2</v>
      </c>
      <c r="N10" s="46">
        <f>SUM(F10,H10)</f>
        <v>40</v>
      </c>
      <c r="O10" s="49">
        <f>N10/C10</f>
        <v>0.85106382978723405</v>
      </c>
    </row>
    <row r="11" spans="1:15" ht="15.75" x14ac:dyDescent="0.25">
      <c r="A11" s="50">
        <v>2</v>
      </c>
      <c r="B11" s="204" t="s">
        <v>24</v>
      </c>
      <c r="C11" s="39">
        <v>47</v>
      </c>
      <c r="D11" s="39">
        <v>47</v>
      </c>
      <c r="E11" s="51">
        <f t="shared" ref="E11:E18" si="0">D11/C11</f>
        <v>1</v>
      </c>
      <c r="F11" s="39">
        <v>21</v>
      </c>
      <c r="G11" s="52">
        <f t="shared" ref="G11:G18" si="1">F11/D11</f>
        <v>0.44680851063829785</v>
      </c>
      <c r="H11" s="39">
        <v>19</v>
      </c>
      <c r="I11" s="52">
        <f t="shared" ref="I11:I18" si="2">H11/C11</f>
        <v>0.40425531914893614</v>
      </c>
      <c r="J11" s="39">
        <v>4</v>
      </c>
      <c r="K11" s="52">
        <f t="shared" ref="K11:K18" si="3">J11/C11</f>
        <v>8.5106382978723402E-2</v>
      </c>
      <c r="L11" s="39">
        <v>3</v>
      </c>
      <c r="M11" s="52">
        <f t="shared" ref="M11:M18" si="4">L11/C11</f>
        <v>6.3829787234042548E-2</v>
      </c>
      <c r="N11" s="39">
        <f t="shared" ref="N11:N18" si="5">SUM(F11,H11)</f>
        <v>40</v>
      </c>
      <c r="O11" s="53">
        <f t="shared" ref="O11:O18" si="6">N11/C11</f>
        <v>0.85106382978723405</v>
      </c>
    </row>
    <row r="12" spans="1:15" ht="15.75" x14ac:dyDescent="0.25">
      <c r="A12" s="50">
        <v>3</v>
      </c>
      <c r="B12" s="205" t="s">
        <v>76</v>
      </c>
      <c r="C12" s="39">
        <v>47</v>
      </c>
      <c r="D12" s="39">
        <v>47</v>
      </c>
      <c r="E12" s="51">
        <f t="shared" si="0"/>
        <v>1</v>
      </c>
      <c r="F12" s="39">
        <v>18</v>
      </c>
      <c r="G12" s="52">
        <f t="shared" si="1"/>
        <v>0.38297872340425532</v>
      </c>
      <c r="H12" s="39">
        <v>17</v>
      </c>
      <c r="I12" s="52">
        <f t="shared" si="2"/>
        <v>0.36170212765957449</v>
      </c>
      <c r="J12" s="39">
        <v>11</v>
      </c>
      <c r="K12" s="52">
        <f t="shared" si="3"/>
        <v>0.23404255319148937</v>
      </c>
      <c r="L12" s="39">
        <v>2</v>
      </c>
      <c r="M12" s="52">
        <f t="shared" si="4"/>
        <v>4.2553191489361701E-2</v>
      </c>
      <c r="N12" s="39">
        <f t="shared" si="5"/>
        <v>35</v>
      </c>
      <c r="O12" s="53">
        <f t="shared" si="6"/>
        <v>0.74468085106382975</v>
      </c>
    </row>
    <row r="13" spans="1:15" ht="15.75" x14ac:dyDescent="0.25">
      <c r="A13" s="54">
        <v>4</v>
      </c>
      <c r="B13" s="205" t="s">
        <v>28</v>
      </c>
      <c r="C13" s="39">
        <v>47</v>
      </c>
      <c r="D13" s="39">
        <v>47</v>
      </c>
      <c r="E13" s="51">
        <f t="shared" si="0"/>
        <v>1</v>
      </c>
      <c r="F13" s="39">
        <v>7</v>
      </c>
      <c r="G13" s="52">
        <f t="shared" si="1"/>
        <v>0.14893617021276595</v>
      </c>
      <c r="H13" s="39">
        <v>24</v>
      </c>
      <c r="I13" s="52">
        <f t="shared" si="2"/>
        <v>0.51063829787234039</v>
      </c>
      <c r="J13" s="39">
        <v>11</v>
      </c>
      <c r="K13" s="52">
        <f t="shared" si="3"/>
        <v>0.23404255319148937</v>
      </c>
      <c r="L13" s="39">
        <v>5</v>
      </c>
      <c r="M13" s="52">
        <f t="shared" si="4"/>
        <v>0.10638297872340426</v>
      </c>
      <c r="N13" s="39">
        <f t="shared" si="5"/>
        <v>31</v>
      </c>
      <c r="O13" s="53">
        <f t="shared" si="6"/>
        <v>0.65957446808510634</v>
      </c>
    </row>
    <row r="14" spans="1:15" ht="15.75" x14ac:dyDescent="0.25">
      <c r="A14" s="50">
        <v>5</v>
      </c>
      <c r="B14" s="204" t="s">
        <v>39</v>
      </c>
      <c r="C14" s="39">
        <v>47</v>
      </c>
      <c r="D14" s="39">
        <v>47</v>
      </c>
      <c r="E14" s="51">
        <f t="shared" si="0"/>
        <v>1</v>
      </c>
      <c r="F14" s="39">
        <v>10</v>
      </c>
      <c r="G14" s="52">
        <f t="shared" si="1"/>
        <v>0.21276595744680851</v>
      </c>
      <c r="H14" s="39">
        <v>22</v>
      </c>
      <c r="I14" s="52">
        <f t="shared" si="2"/>
        <v>0.46808510638297873</v>
      </c>
      <c r="J14" s="39">
        <v>12</v>
      </c>
      <c r="K14" s="52">
        <f t="shared" si="3"/>
        <v>0.25531914893617019</v>
      </c>
      <c r="L14" s="39">
        <v>3</v>
      </c>
      <c r="M14" s="52">
        <f t="shared" si="4"/>
        <v>6.3829787234042548E-2</v>
      </c>
      <c r="N14" s="39">
        <f t="shared" si="5"/>
        <v>32</v>
      </c>
      <c r="O14" s="53">
        <f t="shared" si="6"/>
        <v>0.68085106382978722</v>
      </c>
    </row>
    <row r="15" spans="1:15" ht="15.75" x14ac:dyDescent="0.25">
      <c r="A15" s="50">
        <v>6</v>
      </c>
      <c r="B15" s="205" t="s">
        <v>244</v>
      </c>
      <c r="C15" s="39">
        <v>47</v>
      </c>
      <c r="D15" s="39">
        <v>47</v>
      </c>
      <c r="E15" s="51">
        <f t="shared" si="0"/>
        <v>1</v>
      </c>
      <c r="F15" s="39">
        <v>25</v>
      </c>
      <c r="G15" s="52">
        <f t="shared" si="1"/>
        <v>0.53191489361702127</v>
      </c>
      <c r="H15" s="39">
        <v>17</v>
      </c>
      <c r="I15" s="52">
        <f t="shared" si="2"/>
        <v>0.36170212765957449</v>
      </c>
      <c r="J15" s="39">
        <v>3</v>
      </c>
      <c r="K15" s="52">
        <f t="shared" si="3"/>
        <v>6.3829787234042548E-2</v>
      </c>
      <c r="L15" s="39">
        <v>2</v>
      </c>
      <c r="M15" s="52">
        <f t="shared" si="4"/>
        <v>4.2553191489361701E-2</v>
      </c>
      <c r="N15" s="39">
        <f t="shared" si="5"/>
        <v>42</v>
      </c>
      <c r="O15" s="53">
        <f t="shared" si="6"/>
        <v>0.8936170212765957</v>
      </c>
    </row>
    <row r="16" spans="1:15" ht="31.5" x14ac:dyDescent="0.25">
      <c r="A16" s="54">
        <v>7</v>
      </c>
      <c r="B16" s="204" t="s">
        <v>37</v>
      </c>
      <c r="C16" s="39">
        <v>47</v>
      </c>
      <c r="D16" s="39">
        <v>47</v>
      </c>
      <c r="E16" s="51">
        <f t="shared" si="0"/>
        <v>1</v>
      </c>
      <c r="F16" s="39">
        <v>6</v>
      </c>
      <c r="G16" s="52">
        <f t="shared" si="1"/>
        <v>0.1276595744680851</v>
      </c>
      <c r="H16" s="39">
        <v>27</v>
      </c>
      <c r="I16" s="52">
        <f t="shared" si="2"/>
        <v>0.57446808510638303</v>
      </c>
      <c r="J16" s="39">
        <v>9</v>
      </c>
      <c r="K16" s="52">
        <f t="shared" si="3"/>
        <v>0.19148936170212766</v>
      </c>
      <c r="L16" s="39">
        <v>5</v>
      </c>
      <c r="M16" s="52">
        <f t="shared" si="4"/>
        <v>0.10638297872340426</v>
      </c>
      <c r="N16" s="39">
        <f t="shared" si="5"/>
        <v>33</v>
      </c>
      <c r="O16" s="53">
        <f t="shared" si="6"/>
        <v>0.7021276595744681</v>
      </c>
    </row>
    <row r="17" spans="1:15" ht="15.75" x14ac:dyDescent="0.25">
      <c r="A17" s="50">
        <v>8</v>
      </c>
      <c r="B17" s="205" t="s">
        <v>80</v>
      </c>
      <c r="C17" s="39">
        <v>47</v>
      </c>
      <c r="D17" s="39">
        <v>47</v>
      </c>
      <c r="E17" s="51">
        <f t="shared" si="0"/>
        <v>1</v>
      </c>
      <c r="F17" s="39">
        <v>37</v>
      </c>
      <c r="G17" s="52">
        <f t="shared" si="1"/>
        <v>0.78723404255319152</v>
      </c>
      <c r="H17" s="39">
        <v>0</v>
      </c>
      <c r="I17" s="52">
        <f t="shared" si="2"/>
        <v>0</v>
      </c>
      <c r="J17" s="39">
        <v>0</v>
      </c>
      <c r="K17" s="52">
        <f t="shared" si="3"/>
        <v>0</v>
      </c>
      <c r="L17" s="39">
        <v>10</v>
      </c>
      <c r="M17" s="52">
        <f t="shared" si="4"/>
        <v>0.21276595744680851</v>
      </c>
      <c r="N17" s="39">
        <f t="shared" si="5"/>
        <v>37</v>
      </c>
      <c r="O17" s="53">
        <f t="shared" si="6"/>
        <v>0.78723404255319152</v>
      </c>
    </row>
    <row r="18" spans="1:15" ht="16.5" thickBot="1" x14ac:dyDescent="0.3">
      <c r="A18" s="65">
        <v>9</v>
      </c>
      <c r="B18" s="206" t="s">
        <v>31</v>
      </c>
      <c r="C18" s="66">
        <v>47</v>
      </c>
      <c r="D18" s="66">
        <v>47</v>
      </c>
      <c r="E18" s="67">
        <f t="shared" si="0"/>
        <v>1</v>
      </c>
      <c r="F18" s="66">
        <v>8</v>
      </c>
      <c r="G18" s="68">
        <f t="shared" si="1"/>
        <v>0.1702127659574468</v>
      </c>
      <c r="H18" s="66">
        <v>26</v>
      </c>
      <c r="I18" s="68">
        <f t="shared" si="2"/>
        <v>0.55319148936170215</v>
      </c>
      <c r="J18" s="66">
        <v>10</v>
      </c>
      <c r="K18" s="68">
        <f t="shared" si="3"/>
        <v>0.21276595744680851</v>
      </c>
      <c r="L18" s="66">
        <v>3</v>
      </c>
      <c r="M18" s="68">
        <f t="shared" si="4"/>
        <v>6.3829787234042548E-2</v>
      </c>
      <c r="N18" s="66">
        <f t="shared" si="5"/>
        <v>34</v>
      </c>
      <c r="O18" s="69">
        <f t="shared" si="6"/>
        <v>0.72340425531914898</v>
      </c>
    </row>
    <row r="19" spans="1:15" ht="15.75" x14ac:dyDescent="0.25">
      <c r="A19" s="73">
        <v>10</v>
      </c>
      <c r="B19" s="41" t="s">
        <v>64</v>
      </c>
      <c r="C19" s="38">
        <v>64</v>
      </c>
      <c r="D19" s="38">
        <v>64</v>
      </c>
      <c r="E19" s="60">
        <f t="shared" ref="E19:E32" si="7">D19/C19</f>
        <v>1</v>
      </c>
      <c r="F19" s="38">
        <v>23</v>
      </c>
      <c r="G19" s="61">
        <f t="shared" ref="G19:G32" si="8">F19/D19</f>
        <v>0.359375</v>
      </c>
      <c r="H19" s="38">
        <v>24</v>
      </c>
      <c r="I19" s="61">
        <f t="shared" ref="I19:I32" si="9">H19/C19</f>
        <v>0.375</v>
      </c>
      <c r="J19" s="38">
        <v>17</v>
      </c>
      <c r="K19" s="61">
        <f t="shared" ref="K19:K32" si="10">J19/C19</f>
        <v>0.265625</v>
      </c>
      <c r="L19" s="38">
        <v>0</v>
      </c>
      <c r="M19" s="61">
        <f t="shared" ref="M19:M32" si="11">L19/C19</f>
        <v>0</v>
      </c>
      <c r="N19" s="38">
        <f t="shared" ref="N19:N32" si="12">SUM(F19,H19)</f>
        <v>47</v>
      </c>
      <c r="O19" s="62">
        <f t="shared" ref="O19:O32" si="13">N19/C19</f>
        <v>0.734375</v>
      </c>
    </row>
    <row r="20" spans="1:15" ht="15.75" x14ac:dyDescent="0.25">
      <c r="A20" s="59">
        <v>11</v>
      </c>
      <c r="B20" s="204" t="s">
        <v>28</v>
      </c>
      <c r="C20" s="38">
        <v>64</v>
      </c>
      <c r="D20" s="38">
        <v>64</v>
      </c>
      <c r="E20" s="60">
        <f t="shared" ref="E20:E24" si="14">D20/C20</f>
        <v>1</v>
      </c>
      <c r="F20" s="38">
        <v>13</v>
      </c>
      <c r="G20" s="61">
        <f t="shared" ref="G20:G24" si="15">F20/D20</f>
        <v>0.203125</v>
      </c>
      <c r="H20" s="38">
        <v>27</v>
      </c>
      <c r="I20" s="61">
        <f t="shared" ref="I20:I24" si="16">H20/C20</f>
        <v>0.421875</v>
      </c>
      <c r="J20" s="38">
        <v>24</v>
      </c>
      <c r="K20" s="61">
        <f t="shared" ref="K20:K24" si="17">J20/C20</f>
        <v>0.375</v>
      </c>
      <c r="L20" s="38">
        <v>0</v>
      </c>
      <c r="M20" s="61">
        <f t="shared" ref="M20:M24" si="18">L20/C20</f>
        <v>0</v>
      </c>
      <c r="N20" s="38">
        <f t="shared" ref="N20:N24" si="19">SUM(F20,H20)</f>
        <v>40</v>
      </c>
      <c r="O20" s="62">
        <f t="shared" ref="O20:O24" si="20">N20/C20</f>
        <v>0.625</v>
      </c>
    </row>
    <row r="21" spans="1:15" ht="47.25" x14ac:dyDescent="0.25">
      <c r="A21" s="54">
        <v>12</v>
      </c>
      <c r="B21" s="204" t="s">
        <v>85</v>
      </c>
      <c r="C21" s="38">
        <v>64</v>
      </c>
      <c r="D21" s="38">
        <v>64</v>
      </c>
      <c r="E21" s="60">
        <f t="shared" si="14"/>
        <v>1</v>
      </c>
      <c r="F21" s="38">
        <v>30</v>
      </c>
      <c r="G21" s="61">
        <f t="shared" si="15"/>
        <v>0.46875</v>
      </c>
      <c r="H21" s="38">
        <v>17</v>
      </c>
      <c r="I21" s="61">
        <f t="shared" si="16"/>
        <v>0.265625</v>
      </c>
      <c r="J21" s="38">
        <v>17</v>
      </c>
      <c r="K21" s="61">
        <f t="shared" si="17"/>
        <v>0.265625</v>
      </c>
      <c r="L21" s="38">
        <v>0</v>
      </c>
      <c r="M21" s="61">
        <f t="shared" si="18"/>
        <v>0</v>
      </c>
      <c r="N21" s="38">
        <f t="shared" si="19"/>
        <v>47</v>
      </c>
      <c r="O21" s="62">
        <f t="shared" si="20"/>
        <v>0.734375</v>
      </c>
    </row>
    <row r="22" spans="1:15" ht="31.5" x14ac:dyDescent="0.25">
      <c r="A22" s="59">
        <v>13</v>
      </c>
      <c r="B22" s="204" t="s">
        <v>77</v>
      </c>
      <c r="C22" s="38">
        <v>64</v>
      </c>
      <c r="D22" s="38">
        <v>64</v>
      </c>
      <c r="E22" s="60">
        <f t="shared" si="14"/>
        <v>1</v>
      </c>
      <c r="F22" s="38">
        <v>20</v>
      </c>
      <c r="G22" s="61">
        <f t="shared" si="15"/>
        <v>0.3125</v>
      </c>
      <c r="H22" s="38">
        <v>20</v>
      </c>
      <c r="I22" s="61">
        <f t="shared" si="16"/>
        <v>0.3125</v>
      </c>
      <c r="J22" s="38">
        <v>22</v>
      </c>
      <c r="K22" s="61">
        <f t="shared" si="17"/>
        <v>0.34375</v>
      </c>
      <c r="L22" s="38">
        <v>2</v>
      </c>
      <c r="M22" s="61">
        <f t="shared" si="18"/>
        <v>3.125E-2</v>
      </c>
      <c r="N22" s="38">
        <f t="shared" si="19"/>
        <v>40</v>
      </c>
      <c r="O22" s="62">
        <f t="shared" si="20"/>
        <v>0.625</v>
      </c>
    </row>
    <row r="23" spans="1:15" ht="31.5" x14ac:dyDescent="0.25">
      <c r="A23" s="54">
        <v>14</v>
      </c>
      <c r="B23" s="238" t="s">
        <v>75</v>
      </c>
      <c r="C23" s="38">
        <v>64</v>
      </c>
      <c r="D23" s="38">
        <v>64</v>
      </c>
      <c r="E23" s="60">
        <f t="shared" si="14"/>
        <v>1</v>
      </c>
      <c r="F23" s="38">
        <v>26</v>
      </c>
      <c r="G23" s="61">
        <f t="shared" si="15"/>
        <v>0.40625</v>
      </c>
      <c r="H23" s="38">
        <v>28</v>
      </c>
      <c r="I23" s="61">
        <f t="shared" si="16"/>
        <v>0.4375</v>
      </c>
      <c r="J23" s="38">
        <v>10</v>
      </c>
      <c r="K23" s="61">
        <f t="shared" si="17"/>
        <v>0.15625</v>
      </c>
      <c r="L23" s="38">
        <v>0</v>
      </c>
      <c r="M23" s="61">
        <f t="shared" si="18"/>
        <v>0</v>
      </c>
      <c r="N23" s="38">
        <f t="shared" si="19"/>
        <v>54</v>
      </c>
      <c r="O23" s="62">
        <f t="shared" si="20"/>
        <v>0.84375</v>
      </c>
    </row>
    <row r="24" spans="1:15" ht="16.5" thickBot="1" x14ac:dyDescent="0.3">
      <c r="A24" s="63">
        <v>15</v>
      </c>
      <c r="B24" s="233" t="s">
        <v>17</v>
      </c>
      <c r="C24" s="66">
        <v>64</v>
      </c>
      <c r="D24" s="66">
        <v>64</v>
      </c>
      <c r="E24" s="67">
        <f t="shared" si="14"/>
        <v>1</v>
      </c>
      <c r="F24" s="66">
        <v>60</v>
      </c>
      <c r="G24" s="68">
        <f t="shared" si="15"/>
        <v>0.9375</v>
      </c>
      <c r="H24" s="66">
        <v>0</v>
      </c>
      <c r="I24" s="68">
        <f t="shared" si="16"/>
        <v>0</v>
      </c>
      <c r="J24" s="66">
        <v>0</v>
      </c>
      <c r="K24" s="68">
        <f t="shared" si="17"/>
        <v>0</v>
      </c>
      <c r="L24" s="66">
        <v>4</v>
      </c>
      <c r="M24" s="68">
        <f t="shared" si="18"/>
        <v>6.25E-2</v>
      </c>
      <c r="N24" s="66">
        <f t="shared" si="19"/>
        <v>60</v>
      </c>
      <c r="O24" s="69">
        <f t="shared" si="20"/>
        <v>0.9375</v>
      </c>
    </row>
    <row r="25" spans="1:15" ht="63" x14ac:dyDescent="0.25">
      <c r="A25" s="73">
        <v>16</v>
      </c>
      <c r="B25" s="222" t="s">
        <v>111</v>
      </c>
      <c r="C25" s="92">
        <v>62</v>
      </c>
      <c r="D25" s="92">
        <v>62</v>
      </c>
      <c r="E25" s="93">
        <f t="shared" si="7"/>
        <v>1</v>
      </c>
      <c r="F25" s="92">
        <v>21</v>
      </c>
      <c r="G25" s="94">
        <f t="shared" si="8"/>
        <v>0.33870967741935482</v>
      </c>
      <c r="H25" s="92">
        <v>24</v>
      </c>
      <c r="I25" s="94">
        <f t="shared" si="9"/>
        <v>0.38709677419354838</v>
      </c>
      <c r="J25" s="92">
        <v>16</v>
      </c>
      <c r="K25" s="94">
        <f t="shared" si="10"/>
        <v>0.25806451612903225</v>
      </c>
      <c r="L25" s="92">
        <v>1</v>
      </c>
      <c r="M25" s="94">
        <f t="shared" si="11"/>
        <v>1.6129032258064516E-2</v>
      </c>
      <c r="N25" s="92">
        <f t="shared" si="12"/>
        <v>45</v>
      </c>
      <c r="O25" s="95">
        <f t="shared" si="13"/>
        <v>0.72580645161290325</v>
      </c>
    </row>
    <row r="26" spans="1:15" ht="63" x14ac:dyDescent="0.25">
      <c r="A26" s="50">
        <v>17</v>
      </c>
      <c r="B26" s="204" t="s">
        <v>81</v>
      </c>
      <c r="C26" s="39">
        <v>62</v>
      </c>
      <c r="D26" s="39">
        <v>62</v>
      </c>
      <c r="E26" s="51">
        <f t="shared" si="7"/>
        <v>1</v>
      </c>
      <c r="F26" s="39">
        <v>27</v>
      </c>
      <c r="G26" s="52">
        <f t="shared" si="8"/>
        <v>0.43548387096774194</v>
      </c>
      <c r="H26" s="39">
        <v>22</v>
      </c>
      <c r="I26" s="52">
        <f t="shared" si="9"/>
        <v>0.35483870967741937</v>
      </c>
      <c r="J26" s="39">
        <v>12</v>
      </c>
      <c r="K26" s="52">
        <f t="shared" si="10"/>
        <v>0.19354838709677419</v>
      </c>
      <c r="L26" s="39">
        <v>1</v>
      </c>
      <c r="M26" s="52">
        <f t="shared" si="11"/>
        <v>1.6129032258064516E-2</v>
      </c>
      <c r="N26" s="39">
        <f t="shared" si="12"/>
        <v>49</v>
      </c>
      <c r="O26" s="53">
        <f t="shared" si="13"/>
        <v>0.79032258064516125</v>
      </c>
    </row>
    <row r="27" spans="1:15" ht="53.25" customHeight="1" x14ac:dyDescent="0.25">
      <c r="A27" s="98">
        <v>18</v>
      </c>
      <c r="B27" s="218" t="s">
        <v>68</v>
      </c>
      <c r="C27" s="39">
        <v>62</v>
      </c>
      <c r="D27" s="39">
        <v>62</v>
      </c>
      <c r="E27" s="55">
        <f t="shared" si="7"/>
        <v>1</v>
      </c>
      <c r="F27" s="40">
        <v>39</v>
      </c>
      <c r="G27" s="56">
        <f t="shared" si="8"/>
        <v>0.62903225806451613</v>
      </c>
      <c r="H27" s="40">
        <v>20</v>
      </c>
      <c r="I27" s="56">
        <f t="shared" si="9"/>
        <v>0.32258064516129031</v>
      </c>
      <c r="J27" s="40">
        <v>3</v>
      </c>
      <c r="K27" s="56">
        <f t="shared" si="10"/>
        <v>4.8387096774193547E-2</v>
      </c>
      <c r="L27" s="40">
        <v>0</v>
      </c>
      <c r="M27" s="56">
        <f t="shared" si="11"/>
        <v>0</v>
      </c>
      <c r="N27" s="40">
        <f t="shared" si="12"/>
        <v>59</v>
      </c>
      <c r="O27" s="57">
        <f t="shared" si="13"/>
        <v>0.95161290322580649</v>
      </c>
    </row>
    <row r="28" spans="1:15" ht="15.75" x14ac:dyDescent="0.25">
      <c r="A28" s="50">
        <v>19</v>
      </c>
      <c r="B28" s="41" t="s">
        <v>67</v>
      </c>
      <c r="C28" s="39">
        <v>62</v>
      </c>
      <c r="D28" s="39">
        <v>62</v>
      </c>
      <c r="E28" s="55">
        <f t="shared" si="7"/>
        <v>1</v>
      </c>
      <c r="F28" s="39">
        <v>39</v>
      </c>
      <c r="G28" s="56">
        <f t="shared" si="8"/>
        <v>0.62903225806451613</v>
      </c>
      <c r="H28" s="39">
        <v>20</v>
      </c>
      <c r="I28" s="56">
        <f t="shared" si="9"/>
        <v>0.32258064516129031</v>
      </c>
      <c r="J28" s="39">
        <v>3</v>
      </c>
      <c r="K28" s="56">
        <f t="shared" si="10"/>
        <v>4.8387096774193547E-2</v>
      </c>
      <c r="L28" s="39">
        <v>0</v>
      </c>
      <c r="M28" s="56">
        <f t="shared" si="11"/>
        <v>0</v>
      </c>
      <c r="N28" s="40">
        <f t="shared" si="12"/>
        <v>59</v>
      </c>
      <c r="O28" s="57">
        <f t="shared" si="13"/>
        <v>0.95161290322580649</v>
      </c>
    </row>
    <row r="29" spans="1:15" ht="15.75" x14ac:dyDescent="0.25">
      <c r="A29" s="98">
        <v>20</v>
      </c>
      <c r="B29" s="204" t="s">
        <v>28</v>
      </c>
      <c r="C29" s="39">
        <v>62</v>
      </c>
      <c r="D29" s="39">
        <v>62</v>
      </c>
      <c r="E29" s="55">
        <f t="shared" si="7"/>
        <v>1</v>
      </c>
      <c r="F29" s="39">
        <v>17</v>
      </c>
      <c r="G29" s="56">
        <f t="shared" si="8"/>
        <v>0.27419354838709675</v>
      </c>
      <c r="H29" s="39">
        <v>20</v>
      </c>
      <c r="I29" s="56">
        <f t="shared" si="9"/>
        <v>0.32258064516129031</v>
      </c>
      <c r="J29" s="39">
        <v>23</v>
      </c>
      <c r="K29" s="56">
        <f t="shared" si="10"/>
        <v>0.37096774193548387</v>
      </c>
      <c r="L29" s="39">
        <v>2</v>
      </c>
      <c r="M29" s="56">
        <f t="shared" si="11"/>
        <v>3.2258064516129031E-2</v>
      </c>
      <c r="N29" s="40">
        <f t="shared" si="12"/>
        <v>37</v>
      </c>
      <c r="O29" s="57">
        <f t="shared" si="13"/>
        <v>0.59677419354838712</v>
      </c>
    </row>
    <row r="30" spans="1:15" ht="47.25" x14ac:dyDescent="0.25">
      <c r="A30" s="50">
        <v>21</v>
      </c>
      <c r="B30" s="204" t="s">
        <v>85</v>
      </c>
      <c r="C30" s="39">
        <v>62</v>
      </c>
      <c r="D30" s="39">
        <v>62</v>
      </c>
      <c r="E30" s="51">
        <f t="shared" si="7"/>
        <v>1</v>
      </c>
      <c r="F30" s="39">
        <v>24</v>
      </c>
      <c r="G30" s="52">
        <f t="shared" si="8"/>
        <v>0.38709677419354838</v>
      </c>
      <c r="H30" s="39">
        <v>24</v>
      </c>
      <c r="I30" s="52">
        <f t="shared" si="9"/>
        <v>0.38709677419354838</v>
      </c>
      <c r="J30" s="39">
        <v>12</v>
      </c>
      <c r="K30" s="52">
        <f t="shared" si="10"/>
        <v>0.19354838709677419</v>
      </c>
      <c r="L30" s="39">
        <v>2</v>
      </c>
      <c r="M30" s="52">
        <f t="shared" si="11"/>
        <v>3.2258064516129031E-2</v>
      </c>
      <c r="N30" s="39">
        <f t="shared" si="12"/>
        <v>48</v>
      </c>
      <c r="O30" s="52">
        <f t="shared" si="13"/>
        <v>0.77419354838709675</v>
      </c>
    </row>
    <row r="31" spans="1:15" ht="31.5" x14ac:dyDescent="0.25">
      <c r="A31" s="98">
        <v>22</v>
      </c>
      <c r="B31" s="238" t="s">
        <v>75</v>
      </c>
      <c r="C31" s="39">
        <v>62</v>
      </c>
      <c r="D31" s="39">
        <v>62</v>
      </c>
      <c r="E31" s="51">
        <f t="shared" si="7"/>
        <v>1</v>
      </c>
      <c r="F31" s="39">
        <v>28</v>
      </c>
      <c r="G31" s="52">
        <f t="shared" si="8"/>
        <v>0.45161290322580644</v>
      </c>
      <c r="H31" s="39">
        <v>23</v>
      </c>
      <c r="I31" s="52">
        <f t="shared" si="9"/>
        <v>0.37096774193548387</v>
      </c>
      <c r="J31" s="39">
        <v>11</v>
      </c>
      <c r="K31" s="52">
        <f t="shared" si="10"/>
        <v>0.17741935483870969</v>
      </c>
      <c r="L31" s="39">
        <v>0</v>
      </c>
      <c r="M31" s="52">
        <f t="shared" si="11"/>
        <v>0</v>
      </c>
      <c r="N31" s="39">
        <f t="shared" si="12"/>
        <v>51</v>
      </c>
      <c r="O31" s="52">
        <f t="shared" si="13"/>
        <v>0.82258064516129037</v>
      </c>
    </row>
    <row r="32" spans="1:15" ht="16.5" thickBot="1" x14ac:dyDescent="0.3">
      <c r="A32" s="66">
        <v>23</v>
      </c>
      <c r="B32" s="233" t="s">
        <v>17</v>
      </c>
      <c r="C32" s="66">
        <v>62</v>
      </c>
      <c r="D32" s="66">
        <v>62</v>
      </c>
      <c r="E32" s="67">
        <f t="shared" si="7"/>
        <v>1</v>
      </c>
      <c r="F32" s="66">
        <v>60</v>
      </c>
      <c r="G32" s="68">
        <f t="shared" si="8"/>
        <v>0.967741935483871</v>
      </c>
      <c r="H32" s="66">
        <v>0</v>
      </c>
      <c r="I32" s="68">
        <f t="shared" si="9"/>
        <v>0</v>
      </c>
      <c r="J32" s="66">
        <v>0</v>
      </c>
      <c r="K32" s="68">
        <f t="shared" si="10"/>
        <v>0</v>
      </c>
      <c r="L32" s="66">
        <v>2</v>
      </c>
      <c r="M32" s="68">
        <f t="shared" si="11"/>
        <v>3.2258064516129031E-2</v>
      </c>
      <c r="N32" s="66">
        <f t="shared" si="12"/>
        <v>60</v>
      </c>
      <c r="O32" s="68">
        <f t="shared" si="13"/>
        <v>0.967741935483871</v>
      </c>
    </row>
    <row r="33" spans="1:15" ht="16.5" thickBot="1" x14ac:dyDescent="0.3">
      <c r="A33" s="250" t="s">
        <v>13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</row>
    <row r="34" spans="1:15" ht="15.75" x14ac:dyDescent="0.25">
      <c r="A34" s="58">
        <v>1</v>
      </c>
      <c r="B34" s="232" t="s">
        <v>84</v>
      </c>
      <c r="C34" s="46">
        <v>48</v>
      </c>
      <c r="D34" s="46">
        <v>48</v>
      </c>
      <c r="E34" s="47">
        <f>D34/C34</f>
        <v>1</v>
      </c>
      <c r="F34" s="46">
        <v>17</v>
      </c>
      <c r="G34" s="48">
        <f>F34/C34</f>
        <v>0.35416666666666669</v>
      </c>
      <c r="H34" s="46">
        <v>30</v>
      </c>
      <c r="I34" s="48">
        <f>H34/C34</f>
        <v>0.625</v>
      </c>
      <c r="J34" s="46">
        <v>1</v>
      </c>
      <c r="K34" s="48">
        <f>J34/C34</f>
        <v>2.0833333333333332E-2</v>
      </c>
      <c r="L34" s="46">
        <v>0</v>
      </c>
      <c r="M34" s="48">
        <f>L34/C34</f>
        <v>0</v>
      </c>
      <c r="N34" s="46">
        <f>H34+F34</f>
        <v>47</v>
      </c>
      <c r="O34" s="49">
        <f>N34/C34</f>
        <v>0.97916666666666663</v>
      </c>
    </row>
    <row r="35" spans="1:15" ht="15.75" x14ac:dyDescent="0.25">
      <c r="A35" s="50">
        <v>2</v>
      </c>
      <c r="B35" s="205" t="s">
        <v>28</v>
      </c>
      <c r="C35" s="39">
        <v>48</v>
      </c>
      <c r="D35" s="39">
        <v>48</v>
      </c>
      <c r="E35" s="51">
        <f t="shared" ref="E35:E79" si="21">D35/C35</f>
        <v>1</v>
      </c>
      <c r="F35" s="39">
        <v>6</v>
      </c>
      <c r="G35" s="52">
        <f t="shared" ref="G35:G79" si="22">F35/C35</f>
        <v>0.125</v>
      </c>
      <c r="H35" s="39">
        <v>21</v>
      </c>
      <c r="I35" s="52">
        <f t="shared" ref="I35:I79" si="23">H35/C35</f>
        <v>0.4375</v>
      </c>
      <c r="J35" s="39">
        <v>21</v>
      </c>
      <c r="K35" s="52">
        <f t="shared" ref="K35:K79" si="24">J35/C35</f>
        <v>0.4375</v>
      </c>
      <c r="L35" s="39">
        <v>0</v>
      </c>
      <c r="M35" s="52">
        <f t="shared" ref="M35:M79" si="25">L35/C35</f>
        <v>0</v>
      </c>
      <c r="N35" s="38">
        <f>H35+F35</f>
        <v>27</v>
      </c>
      <c r="O35" s="53">
        <f t="shared" ref="O35:O56" si="26">N35/C35</f>
        <v>0.5625</v>
      </c>
    </row>
    <row r="36" spans="1:15" ht="15.75" x14ac:dyDescent="0.25">
      <c r="A36" s="50">
        <v>3</v>
      </c>
      <c r="B36" s="205" t="s">
        <v>20</v>
      </c>
      <c r="C36" s="39">
        <v>48</v>
      </c>
      <c r="D36" s="39">
        <v>48</v>
      </c>
      <c r="E36" s="51">
        <f t="shared" si="21"/>
        <v>1</v>
      </c>
      <c r="F36" s="39">
        <v>31</v>
      </c>
      <c r="G36" s="52">
        <f t="shared" si="22"/>
        <v>0.64583333333333337</v>
      </c>
      <c r="H36" s="39">
        <v>10</v>
      </c>
      <c r="I36" s="52" t="s">
        <v>11</v>
      </c>
      <c r="J36" s="39">
        <v>7</v>
      </c>
      <c r="K36" s="52">
        <f t="shared" si="24"/>
        <v>0.14583333333333334</v>
      </c>
      <c r="L36" s="39">
        <v>0</v>
      </c>
      <c r="M36" s="52">
        <f t="shared" si="25"/>
        <v>0</v>
      </c>
      <c r="N36" s="38">
        <f t="shared" ref="N36:N44" si="27">H36+F36</f>
        <v>41</v>
      </c>
      <c r="O36" s="53">
        <f t="shared" si="26"/>
        <v>0.85416666666666663</v>
      </c>
    </row>
    <row r="37" spans="1:15" ht="15.75" x14ac:dyDescent="0.25">
      <c r="A37" s="50">
        <v>4</v>
      </c>
      <c r="B37" s="205" t="s">
        <v>24</v>
      </c>
      <c r="C37" s="39">
        <v>48</v>
      </c>
      <c r="D37" s="39">
        <v>48</v>
      </c>
      <c r="E37" s="51">
        <f t="shared" si="21"/>
        <v>1</v>
      </c>
      <c r="F37" s="39">
        <v>5</v>
      </c>
      <c r="G37" s="52">
        <f t="shared" si="22"/>
        <v>0.10416666666666667</v>
      </c>
      <c r="H37" s="39">
        <v>31</v>
      </c>
      <c r="I37" s="52">
        <f t="shared" si="23"/>
        <v>0.64583333333333337</v>
      </c>
      <c r="J37" s="39">
        <v>12</v>
      </c>
      <c r="K37" s="52">
        <f t="shared" si="24"/>
        <v>0.25</v>
      </c>
      <c r="L37" s="39">
        <v>0</v>
      </c>
      <c r="M37" s="52">
        <f t="shared" si="25"/>
        <v>0</v>
      </c>
      <c r="N37" s="38">
        <f t="shared" si="27"/>
        <v>36</v>
      </c>
      <c r="O37" s="53">
        <f t="shared" si="26"/>
        <v>0.75</v>
      </c>
    </row>
    <row r="38" spans="1:15" ht="31.5" x14ac:dyDescent="0.25">
      <c r="A38" s="50">
        <v>5</v>
      </c>
      <c r="B38" s="204" t="s">
        <v>18</v>
      </c>
      <c r="C38" s="39">
        <v>48</v>
      </c>
      <c r="D38" s="39">
        <v>48</v>
      </c>
      <c r="E38" s="51">
        <f t="shared" si="21"/>
        <v>1</v>
      </c>
      <c r="F38" s="39">
        <v>2</v>
      </c>
      <c r="G38" s="52">
        <f t="shared" si="22"/>
        <v>4.1666666666666664E-2</v>
      </c>
      <c r="H38" s="39">
        <v>32</v>
      </c>
      <c r="I38" s="52">
        <f t="shared" si="23"/>
        <v>0.66666666666666663</v>
      </c>
      <c r="J38" s="39">
        <v>14</v>
      </c>
      <c r="K38" s="52">
        <f t="shared" si="24"/>
        <v>0.29166666666666669</v>
      </c>
      <c r="L38" s="39">
        <v>0</v>
      </c>
      <c r="M38" s="52">
        <f t="shared" si="25"/>
        <v>0</v>
      </c>
      <c r="N38" s="38">
        <f t="shared" si="27"/>
        <v>34</v>
      </c>
      <c r="O38" s="53">
        <f t="shared" si="26"/>
        <v>0.70833333333333337</v>
      </c>
    </row>
    <row r="39" spans="1:15" ht="15.75" x14ac:dyDescent="0.25">
      <c r="A39" s="50">
        <v>6</v>
      </c>
      <c r="B39" s="205" t="s">
        <v>17</v>
      </c>
      <c r="C39" s="39">
        <v>48</v>
      </c>
      <c r="D39" s="39">
        <v>48</v>
      </c>
      <c r="E39" s="51">
        <f t="shared" si="21"/>
        <v>1</v>
      </c>
      <c r="F39" s="39">
        <v>32</v>
      </c>
      <c r="G39" s="52">
        <f t="shared" si="22"/>
        <v>0.66666666666666663</v>
      </c>
      <c r="H39" s="39">
        <v>11</v>
      </c>
      <c r="I39" s="52">
        <f t="shared" si="23"/>
        <v>0.22916666666666666</v>
      </c>
      <c r="J39" s="39">
        <v>4</v>
      </c>
      <c r="K39" s="52">
        <f t="shared" si="24"/>
        <v>8.3333333333333329E-2</v>
      </c>
      <c r="L39" s="39">
        <v>1</v>
      </c>
      <c r="M39" s="52">
        <f t="shared" si="25"/>
        <v>2.0833333333333332E-2</v>
      </c>
      <c r="N39" s="38">
        <f t="shared" si="27"/>
        <v>43</v>
      </c>
      <c r="O39" s="53">
        <f t="shared" si="26"/>
        <v>0.89583333333333337</v>
      </c>
    </row>
    <row r="40" spans="1:15" ht="15.75" x14ac:dyDescent="0.25">
      <c r="A40" s="50">
        <v>7</v>
      </c>
      <c r="B40" s="204" t="s">
        <v>29</v>
      </c>
      <c r="C40" s="39">
        <v>48</v>
      </c>
      <c r="D40" s="39">
        <v>48</v>
      </c>
      <c r="E40" s="51">
        <f t="shared" si="21"/>
        <v>1</v>
      </c>
      <c r="F40" s="39">
        <v>6</v>
      </c>
      <c r="G40" s="52">
        <f t="shared" si="22"/>
        <v>0.125</v>
      </c>
      <c r="H40" s="39">
        <v>38</v>
      </c>
      <c r="I40" s="52">
        <f t="shared" si="23"/>
        <v>0.79166666666666663</v>
      </c>
      <c r="J40" s="39">
        <v>4</v>
      </c>
      <c r="K40" s="52">
        <f t="shared" si="24"/>
        <v>8.3333333333333329E-2</v>
      </c>
      <c r="L40" s="39">
        <v>0</v>
      </c>
      <c r="M40" s="52">
        <f t="shared" si="25"/>
        <v>0</v>
      </c>
      <c r="N40" s="38">
        <f>SUM(F40+H40)</f>
        <v>44</v>
      </c>
      <c r="O40" s="53">
        <f t="shared" si="26"/>
        <v>0.91666666666666663</v>
      </c>
    </row>
    <row r="41" spans="1:15" ht="15.75" x14ac:dyDescent="0.25">
      <c r="A41" s="50">
        <v>8</v>
      </c>
      <c r="B41" s="204" t="s">
        <v>89</v>
      </c>
      <c r="C41" s="39">
        <v>48</v>
      </c>
      <c r="D41" s="39">
        <v>48</v>
      </c>
      <c r="E41" s="51">
        <f t="shared" si="21"/>
        <v>1</v>
      </c>
      <c r="F41" s="39">
        <v>4</v>
      </c>
      <c r="G41" s="52">
        <f t="shared" si="22"/>
        <v>8.3333333333333329E-2</v>
      </c>
      <c r="H41" s="39">
        <v>27</v>
      </c>
      <c r="I41" s="52">
        <f t="shared" si="23"/>
        <v>0.5625</v>
      </c>
      <c r="J41" s="39">
        <v>17</v>
      </c>
      <c r="K41" s="52">
        <f t="shared" si="24"/>
        <v>0.35416666666666669</v>
      </c>
      <c r="L41" s="39">
        <v>0</v>
      </c>
      <c r="M41" s="52">
        <f t="shared" si="25"/>
        <v>0</v>
      </c>
      <c r="N41" s="38">
        <f t="shared" si="27"/>
        <v>31</v>
      </c>
      <c r="O41" s="53">
        <f t="shared" si="26"/>
        <v>0.64583333333333337</v>
      </c>
    </row>
    <row r="42" spans="1:15" ht="15.75" x14ac:dyDescent="0.25">
      <c r="A42" s="50">
        <v>9</v>
      </c>
      <c r="B42" s="205" t="s">
        <v>31</v>
      </c>
      <c r="C42" s="39">
        <v>48</v>
      </c>
      <c r="D42" s="39">
        <v>48</v>
      </c>
      <c r="E42" s="51">
        <f t="shared" si="21"/>
        <v>1</v>
      </c>
      <c r="F42" s="39">
        <v>12</v>
      </c>
      <c r="G42" s="52">
        <f t="shared" si="22"/>
        <v>0.25</v>
      </c>
      <c r="H42" s="39">
        <v>21</v>
      </c>
      <c r="I42" s="52">
        <f t="shared" si="23"/>
        <v>0.4375</v>
      </c>
      <c r="J42" s="39">
        <v>15</v>
      </c>
      <c r="K42" s="52">
        <f t="shared" si="24"/>
        <v>0.3125</v>
      </c>
      <c r="L42" s="39">
        <v>0</v>
      </c>
      <c r="M42" s="52">
        <f t="shared" si="25"/>
        <v>0</v>
      </c>
      <c r="N42" s="38">
        <f t="shared" si="27"/>
        <v>33</v>
      </c>
      <c r="O42" s="53">
        <f t="shared" si="26"/>
        <v>0.6875</v>
      </c>
    </row>
    <row r="43" spans="1:15" ht="15.75" x14ac:dyDescent="0.25">
      <c r="A43" s="50">
        <v>10</v>
      </c>
      <c r="B43" s="205" t="s">
        <v>90</v>
      </c>
      <c r="C43" s="39">
        <v>48</v>
      </c>
      <c r="D43" s="39">
        <v>48</v>
      </c>
      <c r="E43" s="51">
        <f t="shared" si="21"/>
        <v>1</v>
      </c>
      <c r="F43" s="39">
        <v>4</v>
      </c>
      <c r="G43" s="52">
        <f t="shared" si="22"/>
        <v>8.3333333333333329E-2</v>
      </c>
      <c r="H43" s="39">
        <v>27</v>
      </c>
      <c r="I43" s="52">
        <f t="shared" si="23"/>
        <v>0.5625</v>
      </c>
      <c r="J43" s="39">
        <v>17</v>
      </c>
      <c r="K43" s="52">
        <f t="shared" si="24"/>
        <v>0.35416666666666669</v>
      </c>
      <c r="L43" s="39">
        <v>0</v>
      </c>
      <c r="M43" s="52">
        <f t="shared" si="25"/>
        <v>0</v>
      </c>
      <c r="N43" s="39">
        <f t="shared" si="27"/>
        <v>31</v>
      </c>
      <c r="O43" s="53">
        <f t="shared" si="26"/>
        <v>0.64583333333333337</v>
      </c>
    </row>
    <row r="44" spans="1:15" ht="16.5" thickBot="1" x14ac:dyDescent="0.3">
      <c r="A44" s="75">
        <v>11</v>
      </c>
      <c r="B44" s="234" t="s">
        <v>38</v>
      </c>
      <c r="C44" s="92">
        <v>48</v>
      </c>
      <c r="D44" s="92">
        <v>48</v>
      </c>
      <c r="E44" s="51">
        <f t="shared" si="21"/>
        <v>1</v>
      </c>
      <c r="F44" s="92">
        <v>7</v>
      </c>
      <c r="G44" s="52">
        <f t="shared" si="22"/>
        <v>0.14583333333333334</v>
      </c>
      <c r="H44" s="92">
        <v>23</v>
      </c>
      <c r="I44" s="52">
        <f t="shared" si="23"/>
        <v>0.47916666666666669</v>
      </c>
      <c r="J44" s="92">
        <v>16</v>
      </c>
      <c r="K44" s="52">
        <f t="shared" si="24"/>
        <v>0.33333333333333331</v>
      </c>
      <c r="L44" s="92">
        <v>2</v>
      </c>
      <c r="M44" s="52">
        <f t="shared" si="25"/>
        <v>4.1666666666666664E-2</v>
      </c>
      <c r="N44" s="39">
        <f t="shared" si="27"/>
        <v>30</v>
      </c>
      <c r="O44" s="53">
        <f t="shared" si="26"/>
        <v>0.625</v>
      </c>
    </row>
    <row r="45" spans="1:15" ht="15.75" x14ac:dyDescent="0.25">
      <c r="A45" s="58">
        <v>12</v>
      </c>
      <c r="B45" s="235" t="s">
        <v>76</v>
      </c>
      <c r="C45" s="46">
        <v>66</v>
      </c>
      <c r="D45" s="46">
        <v>66</v>
      </c>
      <c r="E45" s="47">
        <f t="shared" si="21"/>
        <v>1</v>
      </c>
      <c r="F45" s="46">
        <v>16</v>
      </c>
      <c r="G45" s="48">
        <f t="shared" si="22"/>
        <v>0.24242424242424243</v>
      </c>
      <c r="H45" s="46">
        <v>27</v>
      </c>
      <c r="I45" s="48">
        <f t="shared" si="23"/>
        <v>0.40909090909090912</v>
      </c>
      <c r="J45" s="46">
        <v>20</v>
      </c>
      <c r="K45" s="48">
        <f t="shared" si="24"/>
        <v>0.30303030303030304</v>
      </c>
      <c r="L45" s="46">
        <v>3</v>
      </c>
      <c r="M45" s="48">
        <f t="shared" si="25"/>
        <v>4.5454545454545456E-2</v>
      </c>
      <c r="N45" s="46">
        <f>SUM(F45+H45)</f>
        <v>43</v>
      </c>
      <c r="O45" s="49">
        <f t="shared" si="26"/>
        <v>0.65151515151515149</v>
      </c>
    </row>
    <row r="46" spans="1:15" ht="15.75" x14ac:dyDescent="0.25">
      <c r="A46" s="50">
        <v>13</v>
      </c>
      <c r="B46" s="236" t="s">
        <v>41</v>
      </c>
      <c r="C46" s="39">
        <v>66</v>
      </c>
      <c r="D46" s="39">
        <v>66</v>
      </c>
      <c r="E46" s="51">
        <f t="shared" si="21"/>
        <v>1</v>
      </c>
      <c r="F46" s="39">
        <v>17</v>
      </c>
      <c r="G46" s="52">
        <f t="shared" si="22"/>
        <v>0.25757575757575757</v>
      </c>
      <c r="H46" s="39">
        <v>24</v>
      </c>
      <c r="I46" s="52">
        <f t="shared" si="23"/>
        <v>0.36363636363636365</v>
      </c>
      <c r="J46" s="39">
        <v>24</v>
      </c>
      <c r="K46" s="52">
        <f t="shared" si="24"/>
        <v>0.36363636363636365</v>
      </c>
      <c r="L46" s="39">
        <v>1</v>
      </c>
      <c r="M46" s="52">
        <f t="shared" si="25"/>
        <v>1.5151515151515152E-2</v>
      </c>
      <c r="N46" s="39">
        <f>SUM(F46+H46)</f>
        <v>41</v>
      </c>
      <c r="O46" s="53">
        <f t="shared" si="26"/>
        <v>0.62121212121212122</v>
      </c>
    </row>
    <row r="47" spans="1:15" ht="32.25" customHeight="1" x14ac:dyDescent="0.25">
      <c r="A47" s="50">
        <v>14</v>
      </c>
      <c r="B47" s="236" t="s">
        <v>40</v>
      </c>
      <c r="C47" s="39">
        <v>66</v>
      </c>
      <c r="D47" s="39">
        <v>66</v>
      </c>
      <c r="E47" s="51">
        <f t="shared" si="21"/>
        <v>1</v>
      </c>
      <c r="F47" s="39">
        <v>20</v>
      </c>
      <c r="G47" s="52">
        <f t="shared" si="22"/>
        <v>0.30303030303030304</v>
      </c>
      <c r="H47" s="39">
        <v>36</v>
      </c>
      <c r="I47" s="52">
        <f t="shared" si="23"/>
        <v>0.54545454545454541</v>
      </c>
      <c r="J47" s="39">
        <v>10</v>
      </c>
      <c r="K47" s="52">
        <f t="shared" si="24"/>
        <v>0.15151515151515152</v>
      </c>
      <c r="L47" s="39">
        <v>0</v>
      </c>
      <c r="M47" s="52">
        <f t="shared" si="25"/>
        <v>0</v>
      </c>
      <c r="N47" s="38">
        <f t="shared" ref="N47:N56" si="28">SUM(F47+H47)</f>
        <v>56</v>
      </c>
      <c r="O47" s="53">
        <f t="shared" si="26"/>
        <v>0.84848484848484851</v>
      </c>
    </row>
    <row r="48" spans="1:15" ht="31.5" x14ac:dyDescent="0.25">
      <c r="A48" s="50">
        <v>15</v>
      </c>
      <c r="B48" s="236" t="s">
        <v>99</v>
      </c>
      <c r="C48" s="39">
        <v>66</v>
      </c>
      <c r="D48" s="39">
        <v>66</v>
      </c>
      <c r="E48" s="51">
        <f t="shared" si="21"/>
        <v>1</v>
      </c>
      <c r="F48" s="39">
        <v>12</v>
      </c>
      <c r="G48" s="52">
        <f t="shared" si="22"/>
        <v>0.18181818181818182</v>
      </c>
      <c r="H48" s="39">
        <v>30</v>
      </c>
      <c r="I48" s="52">
        <f t="shared" si="23"/>
        <v>0.45454545454545453</v>
      </c>
      <c r="J48" s="39">
        <v>18</v>
      </c>
      <c r="K48" s="52">
        <f t="shared" si="24"/>
        <v>0.27272727272727271</v>
      </c>
      <c r="L48" s="39">
        <v>6</v>
      </c>
      <c r="M48" s="52">
        <f t="shared" si="25"/>
        <v>9.0909090909090912E-2</v>
      </c>
      <c r="N48" s="39">
        <f t="shared" si="28"/>
        <v>42</v>
      </c>
      <c r="O48" s="53">
        <f t="shared" si="26"/>
        <v>0.63636363636363635</v>
      </c>
    </row>
    <row r="49" spans="1:15" ht="15.75" x14ac:dyDescent="0.25">
      <c r="A49" s="50">
        <v>16</v>
      </c>
      <c r="B49" s="41" t="s">
        <v>64</v>
      </c>
      <c r="C49" s="39">
        <v>66</v>
      </c>
      <c r="D49" s="39">
        <v>66</v>
      </c>
      <c r="E49" s="51">
        <f t="shared" si="21"/>
        <v>1</v>
      </c>
      <c r="F49" s="38">
        <v>29</v>
      </c>
      <c r="G49" s="52">
        <f t="shared" si="22"/>
        <v>0.43939393939393939</v>
      </c>
      <c r="H49" s="39">
        <v>31</v>
      </c>
      <c r="I49" s="52">
        <f t="shared" si="23"/>
        <v>0.46969696969696972</v>
      </c>
      <c r="J49" s="39">
        <v>3</v>
      </c>
      <c r="K49" s="52">
        <f t="shared" si="24"/>
        <v>4.5454545454545456E-2</v>
      </c>
      <c r="L49" s="39">
        <v>3</v>
      </c>
      <c r="M49" s="52">
        <f t="shared" si="25"/>
        <v>4.5454545454545456E-2</v>
      </c>
      <c r="N49" s="38">
        <f t="shared" si="28"/>
        <v>60</v>
      </c>
      <c r="O49" s="53">
        <f t="shared" si="26"/>
        <v>0.90909090909090906</v>
      </c>
    </row>
    <row r="50" spans="1:15" ht="15.75" x14ac:dyDescent="0.25">
      <c r="A50" s="50">
        <v>17</v>
      </c>
      <c r="B50" s="236" t="s">
        <v>28</v>
      </c>
      <c r="C50" s="39">
        <v>66</v>
      </c>
      <c r="D50" s="39">
        <v>66</v>
      </c>
      <c r="E50" s="51">
        <f t="shared" si="21"/>
        <v>1</v>
      </c>
      <c r="F50" s="39">
        <v>16</v>
      </c>
      <c r="G50" s="52">
        <f t="shared" si="22"/>
        <v>0.24242424242424243</v>
      </c>
      <c r="H50" s="39">
        <v>24</v>
      </c>
      <c r="I50" s="52">
        <f t="shared" si="23"/>
        <v>0.36363636363636365</v>
      </c>
      <c r="J50" s="39">
        <v>26</v>
      </c>
      <c r="K50" s="52">
        <f t="shared" si="24"/>
        <v>0.39393939393939392</v>
      </c>
      <c r="L50" s="39">
        <v>0</v>
      </c>
      <c r="M50" s="52">
        <f t="shared" si="25"/>
        <v>0</v>
      </c>
      <c r="N50" s="39">
        <f t="shared" si="28"/>
        <v>40</v>
      </c>
      <c r="O50" s="53">
        <f t="shared" si="26"/>
        <v>0.60606060606060608</v>
      </c>
    </row>
    <row r="51" spans="1:15" ht="31.5" x14ac:dyDescent="0.25">
      <c r="A51" s="50">
        <v>18</v>
      </c>
      <c r="B51" s="204" t="s">
        <v>77</v>
      </c>
      <c r="C51" s="39">
        <v>66</v>
      </c>
      <c r="D51" s="39">
        <v>66</v>
      </c>
      <c r="E51" s="51">
        <f t="shared" si="21"/>
        <v>1</v>
      </c>
      <c r="F51" s="39">
        <v>29</v>
      </c>
      <c r="G51" s="52">
        <f t="shared" si="22"/>
        <v>0.43939393939393939</v>
      </c>
      <c r="H51" s="39">
        <v>23</v>
      </c>
      <c r="I51" s="52">
        <f t="shared" si="23"/>
        <v>0.34848484848484851</v>
      </c>
      <c r="J51" s="39">
        <v>12</v>
      </c>
      <c r="K51" s="52">
        <f t="shared" si="24"/>
        <v>0.18181818181818182</v>
      </c>
      <c r="L51" s="39">
        <v>2</v>
      </c>
      <c r="M51" s="52">
        <f t="shared" si="25"/>
        <v>3.0303030303030304E-2</v>
      </c>
      <c r="N51" s="38">
        <f>SUM(F51+H51)</f>
        <v>52</v>
      </c>
      <c r="O51" s="53">
        <f t="shared" si="26"/>
        <v>0.78787878787878785</v>
      </c>
    </row>
    <row r="52" spans="1:15" ht="15.75" x14ac:dyDescent="0.25">
      <c r="A52" s="50">
        <v>19</v>
      </c>
      <c r="B52" s="205" t="s">
        <v>79</v>
      </c>
      <c r="C52" s="39">
        <v>66</v>
      </c>
      <c r="D52" s="39">
        <v>66</v>
      </c>
      <c r="E52" s="51">
        <f t="shared" si="21"/>
        <v>1</v>
      </c>
      <c r="F52" s="39">
        <v>63</v>
      </c>
      <c r="G52" s="52">
        <f t="shared" si="22"/>
        <v>0.95454545454545459</v>
      </c>
      <c r="H52" s="39">
        <v>0</v>
      </c>
      <c r="I52" s="52">
        <f t="shared" si="23"/>
        <v>0</v>
      </c>
      <c r="J52" s="39">
        <v>0</v>
      </c>
      <c r="K52" s="52">
        <f t="shared" si="24"/>
        <v>0</v>
      </c>
      <c r="L52" s="39">
        <v>3</v>
      </c>
      <c r="M52" s="52">
        <f t="shared" si="25"/>
        <v>4.5454545454545456E-2</v>
      </c>
      <c r="N52" s="39">
        <f t="shared" si="28"/>
        <v>63</v>
      </c>
      <c r="O52" s="53">
        <f t="shared" si="26"/>
        <v>0.95454545454545459</v>
      </c>
    </row>
    <row r="53" spans="1:15" ht="15.75" x14ac:dyDescent="0.25">
      <c r="A53" s="50">
        <v>20</v>
      </c>
      <c r="B53" s="205" t="s">
        <v>80</v>
      </c>
      <c r="C53" s="39">
        <v>66</v>
      </c>
      <c r="D53" s="39">
        <v>66</v>
      </c>
      <c r="E53" s="51">
        <f t="shared" si="21"/>
        <v>1</v>
      </c>
      <c r="F53" s="39">
        <v>66</v>
      </c>
      <c r="G53" s="52">
        <f t="shared" si="22"/>
        <v>1</v>
      </c>
      <c r="H53" s="39">
        <v>0</v>
      </c>
      <c r="I53" s="52">
        <f t="shared" si="23"/>
        <v>0</v>
      </c>
      <c r="J53" s="39">
        <v>0</v>
      </c>
      <c r="K53" s="52">
        <f t="shared" si="24"/>
        <v>0</v>
      </c>
      <c r="L53" s="39">
        <v>0</v>
      </c>
      <c r="M53" s="52">
        <f t="shared" si="25"/>
        <v>0</v>
      </c>
      <c r="N53" s="38">
        <f t="shared" si="28"/>
        <v>66</v>
      </c>
      <c r="O53" s="53">
        <f t="shared" si="26"/>
        <v>1</v>
      </c>
    </row>
    <row r="54" spans="1:15" ht="31.5" x14ac:dyDescent="0.25">
      <c r="A54" s="50">
        <v>21</v>
      </c>
      <c r="B54" s="204" t="s">
        <v>82</v>
      </c>
      <c r="C54" s="39">
        <v>66</v>
      </c>
      <c r="D54" s="39">
        <v>66</v>
      </c>
      <c r="E54" s="51">
        <f t="shared" si="21"/>
        <v>1</v>
      </c>
      <c r="F54" s="39">
        <v>43</v>
      </c>
      <c r="G54" s="52">
        <f t="shared" si="22"/>
        <v>0.65151515151515149</v>
      </c>
      <c r="H54" s="39">
        <v>22</v>
      </c>
      <c r="I54" s="52">
        <f t="shared" si="23"/>
        <v>0.33333333333333331</v>
      </c>
      <c r="J54" s="39">
        <v>0</v>
      </c>
      <c r="K54" s="52">
        <f t="shared" si="24"/>
        <v>0</v>
      </c>
      <c r="L54" s="39">
        <v>1</v>
      </c>
      <c r="M54" s="52">
        <f t="shared" si="25"/>
        <v>1.5151515151515152E-2</v>
      </c>
      <c r="N54" s="39">
        <f t="shared" si="28"/>
        <v>65</v>
      </c>
      <c r="O54" s="53">
        <f t="shared" si="26"/>
        <v>0.98484848484848486</v>
      </c>
    </row>
    <row r="55" spans="1:15" ht="15.75" x14ac:dyDescent="0.25">
      <c r="A55" s="39">
        <v>22</v>
      </c>
      <c r="B55" s="204" t="s">
        <v>39</v>
      </c>
      <c r="C55" s="39">
        <v>66</v>
      </c>
      <c r="D55" s="39">
        <v>66</v>
      </c>
      <c r="E55" s="51">
        <f t="shared" si="21"/>
        <v>1</v>
      </c>
      <c r="F55" s="39">
        <v>18</v>
      </c>
      <c r="G55" s="52">
        <f t="shared" si="22"/>
        <v>0.27272727272727271</v>
      </c>
      <c r="H55" s="39">
        <v>25</v>
      </c>
      <c r="I55" s="52">
        <f t="shared" si="23"/>
        <v>0.37878787878787878</v>
      </c>
      <c r="J55" s="39">
        <v>23</v>
      </c>
      <c r="K55" s="52">
        <f t="shared" si="24"/>
        <v>0.34848484848484851</v>
      </c>
      <c r="L55" s="39">
        <v>0</v>
      </c>
      <c r="M55" s="52">
        <f t="shared" si="25"/>
        <v>0</v>
      </c>
      <c r="N55" s="39">
        <f t="shared" si="28"/>
        <v>43</v>
      </c>
      <c r="O55" s="52">
        <f t="shared" si="26"/>
        <v>0.65151515151515149</v>
      </c>
    </row>
    <row r="56" spans="1:15" ht="32.25" thickBot="1" x14ac:dyDescent="0.3">
      <c r="A56" s="66">
        <v>23</v>
      </c>
      <c r="B56" s="233" t="s">
        <v>75</v>
      </c>
      <c r="C56" s="66">
        <v>66</v>
      </c>
      <c r="D56" s="66">
        <v>66</v>
      </c>
      <c r="E56" s="67">
        <f t="shared" si="21"/>
        <v>1</v>
      </c>
      <c r="F56" s="66">
        <v>24</v>
      </c>
      <c r="G56" s="68">
        <f t="shared" si="22"/>
        <v>0.36363636363636365</v>
      </c>
      <c r="H56" s="66">
        <v>36</v>
      </c>
      <c r="I56" s="68">
        <f t="shared" si="23"/>
        <v>0.54545454545454541</v>
      </c>
      <c r="J56" s="66">
        <v>5</v>
      </c>
      <c r="K56" s="68">
        <f t="shared" si="24"/>
        <v>7.575757575757576E-2</v>
      </c>
      <c r="L56" s="66">
        <v>1</v>
      </c>
      <c r="M56" s="68">
        <f t="shared" si="25"/>
        <v>1.5151515151515152E-2</v>
      </c>
      <c r="N56" s="66">
        <f t="shared" si="28"/>
        <v>60</v>
      </c>
      <c r="O56" s="68">
        <f t="shared" si="26"/>
        <v>0.90909090909090906</v>
      </c>
    </row>
    <row r="57" spans="1:15" ht="49.5" customHeight="1" x14ac:dyDescent="0.25">
      <c r="A57" s="38">
        <v>24</v>
      </c>
      <c r="B57" s="218" t="s">
        <v>71</v>
      </c>
      <c r="C57" s="38">
        <v>62</v>
      </c>
      <c r="D57" s="38">
        <v>62</v>
      </c>
      <c r="E57" s="60">
        <f t="shared" si="21"/>
        <v>1</v>
      </c>
      <c r="F57" s="38">
        <v>22</v>
      </c>
      <c r="G57" s="61">
        <f t="shared" si="22"/>
        <v>0.35483870967741937</v>
      </c>
      <c r="H57" s="38">
        <v>22</v>
      </c>
      <c r="I57" s="61">
        <f t="shared" si="23"/>
        <v>0.35483870967741937</v>
      </c>
      <c r="J57" s="38">
        <v>18</v>
      </c>
      <c r="K57" s="61">
        <f t="shared" si="24"/>
        <v>0.29032258064516131</v>
      </c>
      <c r="L57" s="38">
        <v>0</v>
      </c>
      <c r="M57" s="61">
        <f t="shared" si="25"/>
        <v>0</v>
      </c>
      <c r="N57" s="38">
        <f>SUM(F57,H57)</f>
        <v>44</v>
      </c>
      <c r="O57" s="61">
        <f>N57/C57</f>
        <v>0.70967741935483875</v>
      </c>
    </row>
    <row r="58" spans="1:15" ht="31.5" x14ac:dyDescent="0.25">
      <c r="A58" s="50">
        <v>25</v>
      </c>
      <c r="B58" s="204" t="s">
        <v>77</v>
      </c>
      <c r="C58" s="39">
        <v>62</v>
      </c>
      <c r="D58" s="39">
        <v>62</v>
      </c>
      <c r="E58" s="51">
        <f t="shared" si="21"/>
        <v>1</v>
      </c>
      <c r="F58" s="39">
        <v>15</v>
      </c>
      <c r="G58" s="52">
        <f t="shared" si="22"/>
        <v>0.24193548387096775</v>
      </c>
      <c r="H58" s="39">
        <v>25</v>
      </c>
      <c r="I58" s="52">
        <f t="shared" si="23"/>
        <v>0.40322580645161288</v>
      </c>
      <c r="J58" s="39">
        <v>22</v>
      </c>
      <c r="K58" s="52">
        <f t="shared" si="24"/>
        <v>0.35483870967741937</v>
      </c>
      <c r="L58" s="39">
        <v>0</v>
      </c>
      <c r="M58" s="52">
        <f t="shared" si="25"/>
        <v>0</v>
      </c>
      <c r="N58" s="39">
        <f t="shared" ref="N58:N74" si="29">SUM(F58,H58)</f>
        <v>40</v>
      </c>
      <c r="O58" s="53">
        <f t="shared" ref="O58:O74" si="30">N58/C58</f>
        <v>0.64516129032258063</v>
      </c>
    </row>
    <row r="59" spans="1:15" ht="15.75" x14ac:dyDescent="0.25">
      <c r="A59" s="50">
        <v>26</v>
      </c>
      <c r="B59" s="204" t="s">
        <v>64</v>
      </c>
      <c r="C59" s="39">
        <v>62</v>
      </c>
      <c r="D59" s="39">
        <v>62</v>
      </c>
      <c r="E59" s="51">
        <f t="shared" si="21"/>
        <v>1</v>
      </c>
      <c r="F59" s="39">
        <v>33</v>
      </c>
      <c r="G59" s="52">
        <f t="shared" si="22"/>
        <v>0.532258064516129</v>
      </c>
      <c r="H59" s="39">
        <v>28</v>
      </c>
      <c r="I59" s="52">
        <f t="shared" si="23"/>
        <v>0.45161290322580644</v>
      </c>
      <c r="J59" s="39">
        <v>1</v>
      </c>
      <c r="K59" s="52">
        <f t="shared" si="24"/>
        <v>1.6129032258064516E-2</v>
      </c>
      <c r="L59" s="39">
        <v>0</v>
      </c>
      <c r="M59" s="52">
        <f t="shared" si="25"/>
        <v>0</v>
      </c>
      <c r="N59" s="39">
        <f t="shared" si="29"/>
        <v>61</v>
      </c>
      <c r="O59" s="53">
        <f t="shared" si="30"/>
        <v>0.9838709677419355</v>
      </c>
    </row>
    <row r="60" spans="1:15" ht="15.75" x14ac:dyDescent="0.25">
      <c r="A60" s="50">
        <v>27</v>
      </c>
      <c r="B60" s="204" t="s">
        <v>78</v>
      </c>
      <c r="C60" s="39">
        <v>62</v>
      </c>
      <c r="D60" s="39">
        <v>62</v>
      </c>
      <c r="E60" s="51">
        <f t="shared" si="21"/>
        <v>1</v>
      </c>
      <c r="F60" s="39">
        <v>28</v>
      </c>
      <c r="G60" s="52">
        <f t="shared" si="22"/>
        <v>0.45161290322580644</v>
      </c>
      <c r="H60" s="39">
        <v>23</v>
      </c>
      <c r="I60" s="52">
        <f t="shared" si="23"/>
        <v>0.37096774193548387</v>
      </c>
      <c r="J60" s="39">
        <v>11</v>
      </c>
      <c r="K60" s="52">
        <f t="shared" si="24"/>
        <v>0.17741935483870969</v>
      </c>
      <c r="L60" s="39">
        <v>0</v>
      </c>
      <c r="M60" s="52">
        <f t="shared" si="25"/>
        <v>0</v>
      </c>
      <c r="N60" s="39">
        <f t="shared" si="29"/>
        <v>51</v>
      </c>
      <c r="O60" s="53">
        <f t="shared" si="30"/>
        <v>0.82258064516129037</v>
      </c>
    </row>
    <row r="61" spans="1:15" ht="15.75" x14ac:dyDescent="0.25">
      <c r="A61" s="50">
        <v>28</v>
      </c>
      <c r="B61" s="204" t="s">
        <v>28</v>
      </c>
      <c r="C61" s="39">
        <v>62</v>
      </c>
      <c r="D61" s="39">
        <v>62</v>
      </c>
      <c r="E61" s="51">
        <f t="shared" si="21"/>
        <v>1</v>
      </c>
      <c r="F61" s="39">
        <v>15</v>
      </c>
      <c r="G61" s="52">
        <f t="shared" si="22"/>
        <v>0.24193548387096775</v>
      </c>
      <c r="H61" s="39">
        <v>25</v>
      </c>
      <c r="I61" s="52">
        <f t="shared" si="23"/>
        <v>0.40322580645161288</v>
      </c>
      <c r="J61" s="39">
        <v>22</v>
      </c>
      <c r="K61" s="52">
        <f t="shared" si="24"/>
        <v>0.35483870967741937</v>
      </c>
      <c r="L61" s="39">
        <v>0</v>
      </c>
      <c r="M61" s="52">
        <f t="shared" si="25"/>
        <v>0</v>
      </c>
      <c r="N61" s="39">
        <f t="shared" si="29"/>
        <v>40</v>
      </c>
      <c r="O61" s="53">
        <f t="shared" si="30"/>
        <v>0.64516129032258063</v>
      </c>
    </row>
    <row r="62" spans="1:15" ht="33.75" customHeight="1" x14ac:dyDescent="0.25">
      <c r="A62" s="50">
        <v>29</v>
      </c>
      <c r="B62" s="204" t="s">
        <v>25</v>
      </c>
      <c r="C62" s="39">
        <v>62</v>
      </c>
      <c r="D62" s="39">
        <v>62</v>
      </c>
      <c r="E62" s="51">
        <f t="shared" si="21"/>
        <v>1</v>
      </c>
      <c r="F62" s="39">
        <v>62</v>
      </c>
      <c r="G62" s="52">
        <f t="shared" si="22"/>
        <v>1</v>
      </c>
      <c r="H62" s="39">
        <v>0</v>
      </c>
      <c r="I62" s="52">
        <f t="shared" si="23"/>
        <v>0</v>
      </c>
      <c r="J62" s="39">
        <v>0</v>
      </c>
      <c r="K62" s="52">
        <f t="shared" si="24"/>
        <v>0</v>
      </c>
      <c r="L62" s="39">
        <v>0</v>
      </c>
      <c r="M62" s="52">
        <f t="shared" si="25"/>
        <v>0</v>
      </c>
      <c r="N62" s="39">
        <f t="shared" si="29"/>
        <v>62</v>
      </c>
      <c r="O62" s="53">
        <f t="shared" si="30"/>
        <v>1</v>
      </c>
    </row>
    <row r="63" spans="1:15" ht="70.5" customHeight="1" x14ac:dyDescent="0.25">
      <c r="A63" s="50">
        <v>30</v>
      </c>
      <c r="B63" s="204" t="s">
        <v>111</v>
      </c>
      <c r="C63" s="39">
        <v>62</v>
      </c>
      <c r="D63" s="39">
        <v>62</v>
      </c>
      <c r="E63" s="51">
        <f t="shared" si="21"/>
        <v>1</v>
      </c>
      <c r="F63" s="39">
        <v>61</v>
      </c>
      <c r="G63" s="52">
        <f t="shared" si="22"/>
        <v>0.9838709677419355</v>
      </c>
      <c r="H63" s="39">
        <v>0</v>
      </c>
      <c r="I63" s="52">
        <f t="shared" si="23"/>
        <v>0</v>
      </c>
      <c r="J63" s="39">
        <v>0</v>
      </c>
      <c r="K63" s="52">
        <f t="shared" si="24"/>
        <v>0</v>
      </c>
      <c r="L63" s="39">
        <v>1</v>
      </c>
      <c r="M63" s="52">
        <f t="shared" si="25"/>
        <v>1.6129032258064516E-2</v>
      </c>
      <c r="N63" s="39">
        <f t="shared" si="29"/>
        <v>61</v>
      </c>
      <c r="O63" s="53">
        <f t="shared" si="30"/>
        <v>0.9838709677419355</v>
      </c>
    </row>
    <row r="64" spans="1:15" ht="15.75" x14ac:dyDescent="0.25">
      <c r="A64" s="50">
        <v>31</v>
      </c>
      <c r="B64" s="204" t="s">
        <v>17</v>
      </c>
      <c r="C64" s="39">
        <v>62</v>
      </c>
      <c r="D64" s="39">
        <v>62</v>
      </c>
      <c r="E64" s="51">
        <f t="shared" si="21"/>
        <v>1</v>
      </c>
      <c r="F64" s="39">
        <v>62</v>
      </c>
      <c r="G64" s="52">
        <f t="shared" si="22"/>
        <v>1</v>
      </c>
      <c r="H64" s="39">
        <v>0</v>
      </c>
      <c r="I64" s="52">
        <f t="shared" si="23"/>
        <v>0</v>
      </c>
      <c r="J64" s="39">
        <v>0</v>
      </c>
      <c r="K64" s="52">
        <f t="shared" si="24"/>
        <v>0</v>
      </c>
      <c r="L64" s="39">
        <v>0</v>
      </c>
      <c r="M64" s="52">
        <f t="shared" si="25"/>
        <v>0</v>
      </c>
      <c r="N64" s="39">
        <f t="shared" si="29"/>
        <v>62</v>
      </c>
      <c r="O64" s="53">
        <f t="shared" si="30"/>
        <v>1</v>
      </c>
    </row>
    <row r="65" spans="1:15" ht="47.25" x14ac:dyDescent="0.25">
      <c r="A65" s="50">
        <v>32</v>
      </c>
      <c r="B65" s="204" t="s">
        <v>246</v>
      </c>
      <c r="C65" s="39">
        <v>62</v>
      </c>
      <c r="D65" s="39">
        <v>62</v>
      </c>
      <c r="E65" s="51">
        <f t="shared" si="21"/>
        <v>1</v>
      </c>
      <c r="F65" s="39">
        <v>19</v>
      </c>
      <c r="G65" s="52">
        <f t="shared" si="22"/>
        <v>0.30645161290322581</v>
      </c>
      <c r="H65" s="39">
        <v>21</v>
      </c>
      <c r="I65" s="52">
        <f t="shared" si="23"/>
        <v>0.33870967741935482</v>
      </c>
      <c r="J65" s="39">
        <v>21</v>
      </c>
      <c r="K65" s="52">
        <f t="shared" si="24"/>
        <v>0.33870967741935482</v>
      </c>
      <c r="L65" s="39">
        <v>1</v>
      </c>
      <c r="M65" s="52">
        <f t="shared" si="25"/>
        <v>1.6129032258064516E-2</v>
      </c>
      <c r="N65" s="39">
        <f t="shared" si="29"/>
        <v>40</v>
      </c>
      <c r="O65" s="53">
        <f t="shared" si="30"/>
        <v>0.64516129032258063</v>
      </c>
    </row>
    <row r="66" spans="1:15" ht="47.25" x14ac:dyDescent="0.25">
      <c r="A66" s="50">
        <v>33</v>
      </c>
      <c r="B66" s="204" t="s">
        <v>85</v>
      </c>
      <c r="C66" s="39">
        <v>62</v>
      </c>
      <c r="D66" s="39">
        <v>62</v>
      </c>
      <c r="E66" s="51">
        <f t="shared" si="21"/>
        <v>1</v>
      </c>
      <c r="F66" s="39">
        <v>29</v>
      </c>
      <c r="G66" s="52">
        <f t="shared" si="22"/>
        <v>0.46774193548387094</v>
      </c>
      <c r="H66" s="39">
        <v>26</v>
      </c>
      <c r="I66" s="52">
        <f t="shared" si="23"/>
        <v>0.41935483870967744</v>
      </c>
      <c r="J66" s="39">
        <v>7</v>
      </c>
      <c r="K66" s="52">
        <f t="shared" si="24"/>
        <v>0.11290322580645161</v>
      </c>
      <c r="L66" s="39">
        <v>0</v>
      </c>
      <c r="M66" s="52">
        <f t="shared" si="25"/>
        <v>0</v>
      </c>
      <c r="N66" s="39">
        <f t="shared" si="29"/>
        <v>55</v>
      </c>
      <c r="O66" s="53">
        <f t="shared" si="30"/>
        <v>0.88709677419354838</v>
      </c>
    </row>
    <row r="67" spans="1:15" ht="32.25" thickBot="1" x14ac:dyDescent="0.3">
      <c r="A67" s="50">
        <v>34</v>
      </c>
      <c r="B67" s="233" t="s">
        <v>75</v>
      </c>
      <c r="C67" s="39">
        <v>62</v>
      </c>
      <c r="D67" s="39">
        <v>62</v>
      </c>
      <c r="E67" s="51">
        <f t="shared" si="21"/>
        <v>1</v>
      </c>
      <c r="F67" s="39">
        <v>25</v>
      </c>
      <c r="G67" s="52">
        <f t="shared" si="22"/>
        <v>0.40322580645161288</v>
      </c>
      <c r="H67" s="39">
        <v>27</v>
      </c>
      <c r="I67" s="52">
        <f t="shared" si="23"/>
        <v>0.43548387096774194</v>
      </c>
      <c r="J67" s="39">
        <v>10</v>
      </c>
      <c r="K67" s="52">
        <f t="shared" si="24"/>
        <v>0.16129032258064516</v>
      </c>
      <c r="L67" s="39">
        <v>0</v>
      </c>
      <c r="M67" s="52">
        <f t="shared" si="25"/>
        <v>0</v>
      </c>
      <c r="N67" s="39">
        <f t="shared" si="29"/>
        <v>52</v>
      </c>
      <c r="O67" s="53">
        <f t="shared" si="30"/>
        <v>0.83870967741935487</v>
      </c>
    </row>
    <row r="68" spans="1:15" ht="63" x14ac:dyDescent="0.25">
      <c r="A68" s="58">
        <v>35</v>
      </c>
      <c r="B68" s="204" t="s">
        <v>111</v>
      </c>
      <c r="C68" s="46">
        <v>77</v>
      </c>
      <c r="D68" s="46">
        <v>77</v>
      </c>
      <c r="E68" s="70">
        <f t="shared" si="21"/>
        <v>1</v>
      </c>
      <c r="F68" s="46">
        <v>37</v>
      </c>
      <c r="G68" s="48">
        <f t="shared" si="22"/>
        <v>0.48051948051948051</v>
      </c>
      <c r="H68" s="46">
        <v>33</v>
      </c>
      <c r="I68" s="48">
        <f t="shared" si="23"/>
        <v>0.42857142857142855</v>
      </c>
      <c r="J68" s="46">
        <v>7</v>
      </c>
      <c r="K68" s="48">
        <f t="shared" si="24"/>
        <v>9.0909090909090912E-2</v>
      </c>
      <c r="L68" s="46">
        <v>0</v>
      </c>
      <c r="M68" s="48">
        <f t="shared" si="25"/>
        <v>0</v>
      </c>
      <c r="N68" s="46">
        <f t="shared" si="29"/>
        <v>70</v>
      </c>
      <c r="O68" s="49">
        <f t="shared" si="30"/>
        <v>0.90909090909090906</v>
      </c>
    </row>
    <row r="69" spans="1:15" ht="15.75" x14ac:dyDescent="0.25">
      <c r="A69" s="50">
        <v>36</v>
      </c>
      <c r="B69" s="237" t="s">
        <v>28</v>
      </c>
      <c r="C69" s="39">
        <v>77</v>
      </c>
      <c r="D69" s="39">
        <v>77</v>
      </c>
      <c r="E69" s="71">
        <f t="shared" si="21"/>
        <v>1</v>
      </c>
      <c r="F69" s="39">
        <v>20</v>
      </c>
      <c r="G69" s="52">
        <f t="shared" si="22"/>
        <v>0.25974025974025972</v>
      </c>
      <c r="H69" s="39">
        <v>25</v>
      </c>
      <c r="I69" s="52">
        <f t="shared" si="23"/>
        <v>0.32467532467532467</v>
      </c>
      <c r="J69" s="39">
        <v>32</v>
      </c>
      <c r="K69" s="52">
        <f t="shared" si="24"/>
        <v>0.41558441558441561</v>
      </c>
      <c r="L69" s="39">
        <v>0</v>
      </c>
      <c r="M69" s="52">
        <f t="shared" si="25"/>
        <v>0</v>
      </c>
      <c r="N69" s="39">
        <f t="shared" si="29"/>
        <v>45</v>
      </c>
      <c r="O69" s="53">
        <f t="shared" si="30"/>
        <v>0.58441558441558439</v>
      </c>
    </row>
    <row r="70" spans="1:15" ht="63" x14ac:dyDescent="0.25">
      <c r="A70" s="50">
        <v>37</v>
      </c>
      <c r="B70" s="237" t="s">
        <v>81</v>
      </c>
      <c r="C70" s="39">
        <v>77</v>
      </c>
      <c r="D70" s="39">
        <v>77</v>
      </c>
      <c r="E70" s="71">
        <f t="shared" si="21"/>
        <v>1</v>
      </c>
      <c r="F70" s="39">
        <v>42</v>
      </c>
      <c r="G70" s="52">
        <f t="shared" si="22"/>
        <v>0.54545454545454541</v>
      </c>
      <c r="H70" s="39">
        <v>21</v>
      </c>
      <c r="I70" s="52">
        <f t="shared" si="23"/>
        <v>0.27272727272727271</v>
      </c>
      <c r="J70" s="39">
        <v>14</v>
      </c>
      <c r="K70" s="52">
        <f t="shared" si="24"/>
        <v>0.18181818181818182</v>
      </c>
      <c r="L70" s="39">
        <v>0</v>
      </c>
      <c r="M70" s="52">
        <f t="shared" si="25"/>
        <v>0</v>
      </c>
      <c r="N70" s="39">
        <f t="shared" si="29"/>
        <v>63</v>
      </c>
      <c r="O70" s="53">
        <f t="shared" si="30"/>
        <v>0.81818181818181823</v>
      </c>
    </row>
    <row r="71" spans="1:15" ht="15.75" x14ac:dyDescent="0.25">
      <c r="A71" s="50">
        <v>38</v>
      </c>
      <c r="B71" s="237" t="s">
        <v>43</v>
      </c>
      <c r="C71" s="39">
        <v>77</v>
      </c>
      <c r="D71" s="39">
        <v>77</v>
      </c>
      <c r="E71" s="51">
        <f t="shared" si="21"/>
        <v>1</v>
      </c>
      <c r="F71" s="39">
        <v>46</v>
      </c>
      <c r="G71" s="52">
        <f t="shared" si="22"/>
        <v>0.59740259740259738</v>
      </c>
      <c r="H71" s="39">
        <v>21</v>
      </c>
      <c r="I71" s="52">
        <f t="shared" si="23"/>
        <v>0.27272727272727271</v>
      </c>
      <c r="J71" s="39">
        <v>10</v>
      </c>
      <c r="K71" s="52">
        <f t="shared" si="24"/>
        <v>0.12987012987012986</v>
      </c>
      <c r="L71" s="39">
        <v>0</v>
      </c>
      <c r="M71" s="52">
        <f t="shared" si="25"/>
        <v>0</v>
      </c>
      <c r="N71" s="39">
        <f t="shared" si="29"/>
        <v>67</v>
      </c>
      <c r="O71" s="53">
        <f t="shared" si="30"/>
        <v>0.87012987012987009</v>
      </c>
    </row>
    <row r="72" spans="1:15" ht="47.25" x14ac:dyDescent="0.25">
      <c r="A72" s="50">
        <v>39</v>
      </c>
      <c r="B72" s="237" t="s">
        <v>83</v>
      </c>
      <c r="C72" s="39">
        <v>77</v>
      </c>
      <c r="D72" s="39">
        <v>77</v>
      </c>
      <c r="E72" s="74">
        <f t="shared" si="21"/>
        <v>1</v>
      </c>
      <c r="F72" s="38">
        <v>37</v>
      </c>
      <c r="G72" s="61">
        <f t="shared" si="22"/>
        <v>0.48051948051948051</v>
      </c>
      <c r="H72" s="39">
        <v>24</v>
      </c>
      <c r="I72" s="52">
        <f t="shared" si="23"/>
        <v>0.31168831168831168</v>
      </c>
      <c r="J72" s="39">
        <v>16</v>
      </c>
      <c r="K72" s="52">
        <f t="shared" si="24"/>
        <v>0.20779220779220781</v>
      </c>
      <c r="L72" s="39">
        <v>0</v>
      </c>
      <c r="M72" s="61">
        <f t="shared" si="25"/>
        <v>0</v>
      </c>
      <c r="N72" s="38">
        <f t="shared" si="29"/>
        <v>61</v>
      </c>
      <c r="O72" s="53">
        <f t="shared" si="30"/>
        <v>0.79220779220779225</v>
      </c>
    </row>
    <row r="73" spans="1:15" ht="51.75" customHeight="1" x14ac:dyDescent="0.25">
      <c r="A73" s="50">
        <v>40</v>
      </c>
      <c r="B73" s="218" t="s">
        <v>68</v>
      </c>
      <c r="C73" s="39">
        <v>77</v>
      </c>
      <c r="D73" s="39">
        <v>77</v>
      </c>
      <c r="E73" s="71">
        <f t="shared" si="21"/>
        <v>1</v>
      </c>
      <c r="F73" s="39">
        <v>44</v>
      </c>
      <c r="G73" s="52">
        <f t="shared" si="22"/>
        <v>0.5714285714285714</v>
      </c>
      <c r="H73" s="39">
        <v>28</v>
      </c>
      <c r="I73" s="52">
        <f t="shared" si="23"/>
        <v>0.36363636363636365</v>
      </c>
      <c r="J73" s="39">
        <v>5</v>
      </c>
      <c r="K73" s="52">
        <f t="shared" si="24"/>
        <v>6.4935064935064929E-2</v>
      </c>
      <c r="L73" s="39">
        <v>0</v>
      </c>
      <c r="M73" s="52">
        <f t="shared" si="25"/>
        <v>0</v>
      </c>
      <c r="N73" s="39">
        <f>SUM(F73,H73)</f>
        <v>72</v>
      </c>
      <c r="O73" s="53">
        <f t="shared" si="30"/>
        <v>0.93506493506493504</v>
      </c>
    </row>
    <row r="74" spans="1:15" ht="31.5" x14ac:dyDescent="0.25">
      <c r="A74" s="50">
        <v>41</v>
      </c>
      <c r="B74" s="204" t="s">
        <v>247</v>
      </c>
      <c r="C74" s="39">
        <v>77</v>
      </c>
      <c r="D74" s="39">
        <v>77</v>
      </c>
      <c r="E74" s="71">
        <f t="shared" si="21"/>
        <v>1</v>
      </c>
      <c r="F74" s="39">
        <v>40</v>
      </c>
      <c r="G74" s="52">
        <f t="shared" si="22"/>
        <v>0.51948051948051943</v>
      </c>
      <c r="H74" s="39">
        <v>33</v>
      </c>
      <c r="I74" s="52">
        <f t="shared" si="23"/>
        <v>0.42857142857142855</v>
      </c>
      <c r="J74" s="39">
        <v>4</v>
      </c>
      <c r="K74" s="52">
        <f t="shared" si="24"/>
        <v>5.1948051948051951E-2</v>
      </c>
      <c r="L74" s="39">
        <v>0</v>
      </c>
      <c r="M74" s="52">
        <f t="shared" si="25"/>
        <v>0</v>
      </c>
      <c r="N74" s="39">
        <f t="shared" si="29"/>
        <v>73</v>
      </c>
      <c r="O74" s="53">
        <f t="shared" si="30"/>
        <v>0.94805194805194803</v>
      </c>
    </row>
    <row r="75" spans="1:15" ht="63" x14ac:dyDescent="0.25">
      <c r="A75" s="50">
        <v>42</v>
      </c>
      <c r="B75" s="204" t="s">
        <v>65</v>
      </c>
      <c r="C75" s="39">
        <v>77</v>
      </c>
      <c r="D75" s="39">
        <v>77</v>
      </c>
      <c r="E75" s="51">
        <f t="shared" si="21"/>
        <v>1</v>
      </c>
      <c r="F75" s="39">
        <v>48</v>
      </c>
      <c r="G75" s="52">
        <f t="shared" si="22"/>
        <v>0.62337662337662336</v>
      </c>
      <c r="H75" s="39">
        <v>22</v>
      </c>
      <c r="I75" s="52">
        <f t="shared" si="23"/>
        <v>0.2857142857142857</v>
      </c>
      <c r="J75" s="39">
        <v>7</v>
      </c>
      <c r="K75" s="52">
        <f t="shared" si="24"/>
        <v>9.0909090909090912E-2</v>
      </c>
      <c r="L75" s="39">
        <v>0</v>
      </c>
      <c r="M75" s="52">
        <f t="shared" si="25"/>
        <v>0</v>
      </c>
      <c r="N75" s="39">
        <f>SUM(F75,H75)</f>
        <v>70</v>
      </c>
      <c r="O75" s="52">
        <f>N75/C75</f>
        <v>0.90909090909090906</v>
      </c>
    </row>
    <row r="76" spans="1:15" ht="47.25" x14ac:dyDescent="0.25">
      <c r="A76" s="50">
        <v>43</v>
      </c>
      <c r="B76" s="204" t="s">
        <v>85</v>
      </c>
      <c r="C76" s="39">
        <v>77</v>
      </c>
      <c r="D76" s="39">
        <v>77</v>
      </c>
      <c r="E76" s="51">
        <f t="shared" si="21"/>
        <v>1</v>
      </c>
      <c r="F76" s="39">
        <v>28</v>
      </c>
      <c r="G76" s="52">
        <f t="shared" si="22"/>
        <v>0.36363636363636365</v>
      </c>
      <c r="H76" s="39">
        <v>36</v>
      </c>
      <c r="I76" s="52">
        <f t="shared" si="23"/>
        <v>0.46753246753246752</v>
      </c>
      <c r="J76" s="39">
        <v>13</v>
      </c>
      <c r="K76" s="52">
        <f t="shared" si="24"/>
        <v>0.16883116883116883</v>
      </c>
      <c r="L76" s="39">
        <v>0</v>
      </c>
      <c r="M76" s="52">
        <f t="shared" si="25"/>
        <v>0</v>
      </c>
      <c r="N76" s="39">
        <f t="shared" ref="N76:N79" si="31">SUM(F76,H76)</f>
        <v>64</v>
      </c>
      <c r="O76" s="52">
        <f t="shared" ref="O76:O79" si="32">N76/C76</f>
        <v>0.83116883116883122</v>
      </c>
    </row>
    <row r="77" spans="1:15" ht="15.75" x14ac:dyDescent="0.25">
      <c r="A77" s="50">
        <v>44</v>
      </c>
      <c r="B77" s="204" t="s">
        <v>17</v>
      </c>
      <c r="C77" s="39">
        <v>77</v>
      </c>
      <c r="D77" s="39">
        <v>77</v>
      </c>
      <c r="E77" s="51">
        <f t="shared" si="21"/>
        <v>1</v>
      </c>
      <c r="F77" s="39">
        <v>55</v>
      </c>
      <c r="G77" s="52">
        <f t="shared" si="22"/>
        <v>0.7142857142857143</v>
      </c>
      <c r="H77" s="39">
        <v>22</v>
      </c>
      <c r="I77" s="52">
        <f t="shared" si="23"/>
        <v>0.2857142857142857</v>
      </c>
      <c r="J77" s="39">
        <v>0</v>
      </c>
      <c r="K77" s="52">
        <f t="shared" si="24"/>
        <v>0</v>
      </c>
      <c r="L77" s="39">
        <v>0</v>
      </c>
      <c r="M77" s="52">
        <f t="shared" si="25"/>
        <v>0</v>
      </c>
      <c r="N77" s="39">
        <f t="shared" si="31"/>
        <v>77</v>
      </c>
      <c r="O77" s="52">
        <f t="shared" si="32"/>
        <v>1</v>
      </c>
    </row>
    <row r="78" spans="1:15" ht="63" x14ac:dyDescent="0.25">
      <c r="A78" s="50">
        <v>45</v>
      </c>
      <c r="B78" s="204" t="s">
        <v>251</v>
      </c>
      <c r="C78" s="39">
        <v>77</v>
      </c>
      <c r="D78" s="39">
        <v>77</v>
      </c>
      <c r="E78" s="51">
        <f t="shared" si="21"/>
        <v>1</v>
      </c>
      <c r="F78" s="39">
        <v>33</v>
      </c>
      <c r="G78" s="52">
        <f t="shared" si="22"/>
        <v>0.42857142857142855</v>
      </c>
      <c r="H78" s="39">
        <v>28</v>
      </c>
      <c r="I78" s="52">
        <f t="shared" si="23"/>
        <v>0.36363636363636365</v>
      </c>
      <c r="J78" s="39">
        <v>16</v>
      </c>
      <c r="K78" s="52">
        <f t="shared" si="24"/>
        <v>0.20779220779220781</v>
      </c>
      <c r="L78" s="39">
        <v>0</v>
      </c>
      <c r="M78" s="52">
        <f t="shared" si="25"/>
        <v>0</v>
      </c>
      <c r="N78" s="39">
        <f t="shared" si="31"/>
        <v>61</v>
      </c>
      <c r="O78" s="52">
        <f t="shared" si="32"/>
        <v>0.79220779220779225</v>
      </c>
    </row>
    <row r="79" spans="1:15" ht="32.25" thickBot="1" x14ac:dyDescent="0.3">
      <c r="A79" s="65">
        <v>46</v>
      </c>
      <c r="B79" s="233" t="s">
        <v>82</v>
      </c>
      <c r="C79" s="66">
        <v>77</v>
      </c>
      <c r="D79" s="66">
        <v>77</v>
      </c>
      <c r="E79" s="67">
        <f t="shared" si="21"/>
        <v>1</v>
      </c>
      <c r="F79" s="66">
        <v>51</v>
      </c>
      <c r="G79" s="68">
        <f t="shared" si="22"/>
        <v>0.66233766233766234</v>
      </c>
      <c r="H79" s="66">
        <v>23</v>
      </c>
      <c r="I79" s="68">
        <f t="shared" si="23"/>
        <v>0.29870129870129869</v>
      </c>
      <c r="J79" s="66">
        <v>3</v>
      </c>
      <c r="K79" s="68">
        <f t="shared" si="24"/>
        <v>3.896103896103896E-2</v>
      </c>
      <c r="L79" s="66">
        <v>0</v>
      </c>
      <c r="M79" s="68">
        <f t="shared" si="25"/>
        <v>0</v>
      </c>
      <c r="N79" s="66">
        <f t="shared" si="31"/>
        <v>74</v>
      </c>
      <c r="O79" s="68">
        <f t="shared" si="32"/>
        <v>0.96103896103896103</v>
      </c>
    </row>
    <row r="80" spans="1:15" ht="16.5" thickBot="1" x14ac:dyDescent="0.3">
      <c r="A80" s="257" t="s">
        <v>15</v>
      </c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9"/>
    </row>
    <row r="81" spans="1:15" ht="81.75" customHeight="1" x14ac:dyDescent="0.25">
      <c r="A81" s="46">
        <v>1</v>
      </c>
      <c r="B81" s="133" t="s">
        <v>245</v>
      </c>
      <c r="C81" s="46">
        <v>62</v>
      </c>
      <c r="D81" s="46">
        <v>62</v>
      </c>
      <c r="E81" s="48">
        <f t="shared" ref="E81" si="33">D81/C81</f>
        <v>1</v>
      </c>
      <c r="F81" s="46">
        <v>30</v>
      </c>
      <c r="G81" s="48">
        <f t="shared" ref="G81" si="34">F81/C81</f>
        <v>0.4838709677419355</v>
      </c>
      <c r="H81" s="46">
        <v>29</v>
      </c>
      <c r="I81" s="48">
        <f t="shared" ref="I81" si="35">H81/C81</f>
        <v>0.46774193548387094</v>
      </c>
      <c r="J81" s="46">
        <v>3</v>
      </c>
      <c r="K81" s="48">
        <f t="shared" ref="K81" si="36">J81/C81</f>
        <v>4.8387096774193547E-2</v>
      </c>
      <c r="L81" s="46">
        <v>0</v>
      </c>
      <c r="M81" s="48">
        <f t="shared" ref="M81" si="37">L81/C81</f>
        <v>0</v>
      </c>
      <c r="N81" s="46">
        <f t="shared" ref="N81" si="38">SUM(F81,H81)</f>
        <v>59</v>
      </c>
      <c r="O81" s="48">
        <f t="shared" ref="O81" si="39">N81/C81</f>
        <v>0.95161290322580649</v>
      </c>
    </row>
    <row r="82" spans="1:15" ht="47.25" x14ac:dyDescent="0.25">
      <c r="A82" s="38">
        <v>2</v>
      </c>
      <c r="B82" s="222" t="s">
        <v>248</v>
      </c>
      <c r="C82" s="38">
        <v>62</v>
      </c>
      <c r="D82" s="38">
        <v>62</v>
      </c>
      <c r="E82" s="61">
        <f>D82/C82</f>
        <v>1</v>
      </c>
      <c r="F82" s="38">
        <v>23</v>
      </c>
      <c r="G82" s="61">
        <f>F82/C82</f>
        <v>0.37096774193548387</v>
      </c>
      <c r="H82" s="38">
        <v>23</v>
      </c>
      <c r="I82" s="61">
        <f>H82/C82</f>
        <v>0.37096774193548387</v>
      </c>
      <c r="J82" s="38">
        <v>16</v>
      </c>
      <c r="K82" s="61">
        <f>J82/C82</f>
        <v>0.25806451612903225</v>
      </c>
      <c r="L82" s="38">
        <v>0</v>
      </c>
      <c r="M82" s="61">
        <f>L82/C82</f>
        <v>0</v>
      </c>
      <c r="N82" s="38">
        <f>SUM(F82,H82)</f>
        <v>46</v>
      </c>
      <c r="O82" s="61">
        <f>N82/C82</f>
        <v>0.74193548387096775</v>
      </c>
    </row>
    <row r="83" spans="1:15" ht="63" x14ac:dyDescent="0.25">
      <c r="A83" s="39">
        <v>3</v>
      </c>
      <c r="B83" s="204" t="s">
        <v>249</v>
      </c>
      <c r="C83" s="39">
        <v>70</v>
      </c>
      <c r="D83" s="39">
        <v>70</v>
      </c>
      <c r="E83" s="52">
        <f t="shared" ref="E83:E84" si="40">D83/C83</f>
        <v>1</v>
      </c>
      <c r="F83" s="39">
        <v>41</v>
      </c>
      <c r="G83" s="52">
        <f t="shared" ref="G83:G84" si="41">F83/C83</f>
        <v>0.58571428571428574</v>
      </c>
      <c r="H83" s="39">
        <v>32</v>
      </c>
      <c r="I83" s="52">
        <f t="shared" ref="I83:I84" si="42">H83/C83</f>
        <v>0.45714285714285713</v>
      </c>
      <c r="J83" s="39">
        <v>4</v>
      </c>
      <c r="K83" s="52">
        <f t="shared" ref="K83:K84" si="43">J83/C83</f>
        <v>5.7142857142857141E-2</v>
      </c>
      <c r="L83" s="39">
        <v>0</v>
      </c>
      <c r="M83" s="52">
        <f t="shared" ref="M83:M84" si="44">L83/C83</f>
        <v>0</v>
      </c>
      <c r="N83" s="39">
        <f t="shared" ref="N83:N84" si="45">SUM(F83,H83)</f>
        <v>73</v>
      </c>
      <c r="O83" s="52">
        <f t="shared" ref="O83:O84" si="46">N83/C83</f>
        <v>1.0428571428571429</v>
      </c>
    </row>
    <row r="84" spans="1:15" ht="79.5" thickBot="1" x14ac:dyDescent="0.3">
      <c r="A84" s="66">
        <v>4</v>
      </c>
      <c r="B84" s="233" t="s">
        <v>250</v>
      </c>
      <c r="C84" s="66">
        <v>70</v>
      </c>
      <c r="D84" s="66">
        <v>70</v>
      </c>
      <c r="E84" s="68">
        <f t="shared" si="40"/>
        <v>1</v>
      </c>
      <c r="F84" s="66">
        <v>35</v>
      </c>
      <c r="G84" s="68">
        <f t="shared" si="41"/>
        <v>0.5</v>
      </c>
      <c r="H84" s="66">
        <v>35</v>
      </c>
      <c r="I84" s="68">
        <f t="shared" si="42"/>
        <v>0.5</v>
      </c>
      <c r="J84" s="66">
        <v>7</v>
      </c>
      <c r="K84" s="68">
        <f t="shared" si="43"/>
        <v>0.1</v>
      </c>
      <c r="L84" s="66">
        <v>0</v>
      </c>
      <c r="M84" s="68">
        <f t="shared" si="44"/>
        <v>0</v>
      </c>
      <c r="N84" s="66">
        <f t="shared" si="45"/>
        <v>70</v>
      </c>
      <c r="O84" s="68">
        <f t="shared" si="46"/>
        <v>1</v>
      </c>
    </row>
    <row r="85" spans="1:15" ht="16.5" thickBot="1" x14ac:dyDescent="0.3">
      <c r="A85" s="257" t="s">
        <v>16</v>
      </c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9"/>
    </row>
    <row r="86" spans="1:15" ht="15.75" x14ac:dyDescent="0.25">
      <c r="A86" s="126">
        <v>1</v>
      </c>
      <c r="B86" s="126" t="s">
        <v>16</v>
      </c>
      <c r="C86" s="126">
        <v>77</v>
      </c>
      <c r="D86" s="126">
        <v>77</v>
      </c>
      <c r="E86" s="127">
        <f>D86/C86</f>
        <v>1</v>
      </c>
      <c r="F86" s="126">
        <v>50</v>
      </c>
      <c r="G86" s="127">
        <f>F86/C86</f>
        <v>0.64935064935064934</v>
      </c>
      <c r="H86" s="126">
        <v>18</v>
      </c>
      <c r="I86" s="127">
        <f>H86/C86</f>
        <v>0.23376623376623376</v>
      </c>
      <c r="J86" s="126">
        <v>9</v>
      </c>
      <c r="K86" s="127">
        <f>J86/C86</f>
        <v>0.11688311688311688</v>
      </c>
      <c r="L86" s="126">
        <v>0</v>
      </c>
      <c r="M86" s="127">
        <f>L86/C86</f>
        <v>0</v>
      </c>
      <c r="N86" s="126">
        <f>SUM(F86+H86)</f>
        <v>68</v>
      </c>
      <c r="O86" s="107">
        <f>N86/C86</f>
        <v>0.88311688311688308</v>
      </c>
    </row>
  </sheetData>
  <mergeCells count="28">
    <mergeCell ref="M1:O1"/>
    <mergeCell ref="O5:O7"/>
    <mergeCell ref="D5:D7"/>
    <mergeCell ref="E5:E7"/>
    <mergeCell ref="F5:F7"/>
    <mergeCell ref="G5:G7"/>
    <mergeCell ref="H5:H7"/>
    <mergeCell ref="F4:G4"/>
    <mergeCell ref="H4:I4"/>
    <mergeCell ref="J4:K4"/>
    <mergeCell ref="L4:M4"/>
    <mergeCell ref="N4:O4"/>
    <mergeCell ref="A85:O85"/>
    <mergeCell ref="N5:N7"/>
    <mergeCell ref="A8:O8"/>
    <mergeCell ref="A9:O9"/>
    <mergeCell ref="A33:O33"/>
    <mergeCell ref="A80:O80"/>
    <mergeCell ref="I5:I7"/>
    <mergeCell ref="J5:J7"/>
    <mergeCell ref="K5:K7"/>
    <mergeCell ref="L5:L7"/>
    <mergeCell ref="M5:M7"/>
    <mergeCell ref="A3:A7"/>
    <mergeCell ref="B3:B7"/>
    <mergeCell ref="C3:C7"/>
    <mergeCell ref="D3:O3"/>
    <mergeCell ref="D4:E4"/>
  </mergeCells>
  <pageMargins left="0.55118110236220474" right="0.3543307086614173" top="0.39370078740157483" bottom="0.39370078740157483" header="0" footer="0"/>
  <pageSetup paperSize="9" scale="40" orientation="landscape" r:id="rId1"/>
  <rowBreaks count="2" manualBreakCount="2">
    <brk id="32" max="16383" man="1"/>
    <brk id="79" max="16383" man="1"/>
  </rowBreaks>
  <ignoredErrors>
    <ignoredError sqref="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ИС</vt:lpstr>
      <vt:lpstr>КС</vt:lpstr>
      <vt:lpstr>ЭС</vt:lpstr>
      <vt:lpstr>Б</vt:lpstr>
      <vt:lpstr>У</vt:lpstr>
      <vt:lpstr>Ф</vt:lpstr>
      <vt:lpstr>Э</vt:lpstr>
      <vt:lpstr>ЗИО</vt:lpstr>
      <vt:lpstr>ТОиРАТ</vt:lpstr>
      <vt:lpstr>ТОиРАТ (новый)</vt:lpstr>
      <vt:lpstr>ИС!Область_печати</vt:lpstr>
      <vt:lpstr>'ТОиРАТ (новый)'!Область_печати</vt:lpstr>
      <vt:lpstr>Ф!Область_печати</vt:lpstr>
      <vt:lpstr>Э!Область_печати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2022-01-25T13:09:00Z</dcterms:modified>
</cp:coreProperties>
</file>